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40" windowHeight="13305" tabRatio="597" activeTab="0"/>
  </bookViews>
  <sheets>
    <sheet name="WM Japan+Korea" sheetId="1" r:id="rId1"/>
  </sheets>
  <definedNames/>
  <calcPr fullCalcOnLoad="1"/>
</workbook>
</file>

<file path=xl/sharedStrings.xml><?xml version="1.0" encoding="utf-8"?>
<sst xmlns="http://schemas.openxmlformats.org/spreadsheetml/2006/main" count="2296" uniqueCount="196">
  <si>
    <t>Vorrunde</t>
  </si>
  <si>
    <t>Gruppe A</t>
  </si>
  <si>
    <t xml:space="preserve"> </t>
  </si>
  <si>
    <t>OK</t>
  </si>
  <si>
    <t>Tabelle</t>
  </si>
  <si>
    <t>P</t>
  </si>
  <si>
    <t>T+</t>
  </si>
  <si>
    <t>T-</t>
  </si>
  <si>
    <t>T+/-</t>
  </si>
  <si>
    <t>Berechnungen</t>
  </si>
  <si>
    <t>G</t>
  </si>
  <si>
    <t>E</t>
  </si>
  <si>
    <t>Punkteverteilung</t>
  </si>
  <si>
    <t>Datum/Zeit</t>
  </si>
  <si>
    <t>Spielort</t>
  </si>
  <si>
    <t>Frankreich</t>
  </si>
  <si>
    <t>Seoul/KOREA</t>
  </si>
  <si>
    <t>-</t>
  </si>
  <si>
    <t>:</t>
  </si>
  <si>
    <t>ok</t>
  </si>
  <si>
    <t>Senegal</t>
  </si>
  <si>
    <t>In allen Vorrundenspielen</t>
  </si>
  <si>
    <t>Ulsan/KOREA</t>
  </si>
  <si>
    <t>Uruguay</t>
  </si>
  <si>
    <t>Busan/KOREA</t>
  </si>
  <si>
    <t>Dänemark</t>
  </si>
  <si>
    <t>Richtiges Ergebnis:      3</t>
  </si>
  <si>
    <t>Deagu/KOREA</t>
  </si>
  <si>
    <t>Richtige Differenz:      2</t>
  </si>
  <si>
    <t>Incheon/KOREA</t>
  </si>
  <si>
    <t>1A</t>
  </si>
  <si>
    <t>Sieg/Remis richtig:      1</t>
  </si>
  <si>
    <t>Suwon/KOREA</t>
  </si>
  <si>
    <t>2A</t>
  </si>
  <si>
    <t>ins Achtelfinale</t>
  </si>
  <si>
    <t>dänemark</t>
  </si>
  <si>
    <t>Mannschaft kommt weiter: 2</t>
  </si>
  <si>
    <t>frankreich</t>
  </si>
  <si>
    <t>senegal</t>
  </si>
  <si>
    <t>uruguay</t>
  </si>
  <si>
    <t>Gruppe B</t>
  </si>
  <si>
    <t>Spanien</t>
  </si>
  <si>
    <t>Gwangju/KOREA</t>
  </si>
  <si>
    <t>Slowenien</t>
  </si>
  <si>
    <t>Paraguay</t>
  </si>
  <si>
    <t>Jeonju/KOREA</t>
  </si>
  <si>
    <t>Südafrika</t>
  </si>
  <si>
    <t>Daegu/KOREA</t>
  </si>
  <si>
    <t>Daejeon/KOREA</t>
  </si>
  <si>
    <t>1B</t>
  </si>
  <si>
    <t>Seogwipo/KOREA</t>
  </si>
  <si>
    <t>2B</t>
  </si>
  <si>
    <t>spanien</t>
  </si>
  <si>
    <t>südafrika</t>
  </si>
  <si>
    <t>paraguay</t>
  </si>
  <si>
    <t>slowenien</t>
  </si>
  <si>
    <t>Gruppe C</t>
  </si>
  <si>
    <t>Brasilien</t>
  </si>
  <si>
    <t>Türkei</t>
  </si>
  <si>
    <t>China</t>
  </si>
  <si>
    <t>Costa Rica</t>
  </si>
  <si>
    <t>1C</t>
  </si>
  <si>
    <t>2C</t>
  </si>
  <si>
    <t>brasilien</t>
  </si>
  <si>
    <t>china</t>
  </si>
  <si>
    <t>türkei</t>
  </si>
  <si>
    <t>Gruppe D</t>
  </si>
  <si>
    <t>costa rica</t>
  </si>
  <si>
    <t>Südkorea</t>
  </si>
  <si>
    <t>Polen</t>
  </si>
  <si>
    <t>USA</t>
  </si>
  <si>
    <t>Portugal</t>
  </si>
  <si>
    <t>1D</t>
  </si>
  <si>
    <t>2D</t>
  </si>
  <si>
    <t>südkorea</t>
  </si>
  <si>
    <t>portugal</t>
  </si>
  <si>
    <t>polen</t>
  </si>
  <si>
    <t>usa</t>
  </si>
  <si>
    <t>Gruppe E</t>
  </si>
  <si>
    <t>BRD</t>
  </si>
  <si>
    <t>Sapporo/JAPAN</t>
  </si>
  <si>
    <t>Saudi-Arabien</t>
  </si>
  <si>
    <t>Niigata/JAPAN</t>
  </si>
  <si>
    <t>Irland</t>
  </si>
  <si>
    <t>Ibaraki/JAPAN</t>
  </si>
  <si>
    <t>Kamerun</t>
  </si>
  <si>
    <t>Saitama/JAPAN</t>
  </si>
  <si>
    <t>Shizuoka/JAPAN</t>
  </si>
  <si>
    <t>1E</t>
  </si>
  <si>
    <t>Yokohama/JAPAN</t>
  </si>
  <si>
    <t>2E</t>
  </si>
  <si>
    <t>brd</t>
  </si>
  <si>
    <t>kamerun</t>
  </si>
  <si>
    <t>irland</t>
  </si>
  <si>
    <t>saudi-arabien</t>
  </si>
  <si>
    <t>Gruppe F</t>
  </si>
  <si>
    <t>Argentinien</t>
  </si>
  <si>
    <t>Nigeria</t>
  </si>
  <si>
    <t>England</t>
  </si>
  <si>
    <t>Schweden</t>
  </si>
  <si>
    <t>Kobe/JAPAN</t>
  </si>
  <si>
    <t>Miyagi/JAPAN</t>
  </si>
  <si>
    <t>1F</t>
  </si>
  <si>
    <t>Osaka/JAPAN</t>
  </si>
  <si>
    <t>2F</t>
  </si>
  <si>
    <t>argentinien</t>
  </si>
  <si>
    <t>england</t>
  </si>
  <si>
    <t>nigeria</t>
  </si>
  <si>
    <t>schweden</t>
  </si>
  <si>
    <t>Gruppe G</t>
  </si>
  <si>
    <t>Italien</t>
  </si>
  <si>
    <t>Ekuador</t>
  </si>
  <si>
    <t>Kroatien</t>
  </si>
  <si>
    <t>Mexico</t>
  </si>
  <si>
    <t>Oita/JAPAN</t>
  </si>
  <si>
    <t>1G</t>
  </si>
  <si>
    <t>2G</t>
  </si>
  <si>
    <t>italien</t>
  </si>
  <si>
    <t>kroatien</t>
  </si>
  <si>
    <t>mexico</t>
  </si>
  <si>
    <t>mexcio</t>
  </si>
  <si>
    <t>Gruppe H</t>
  </si>
  <si>
    <t>equador</t>
  </si>
  <si>
    <t>Japan</t>
  </si>
  <si>
    <t>Belgien</t>
  </si>
  <si>
    <t>Russland</t>
  </si>
  <si>
    <t>Tunesien</t>
  </si>
  <si>
    <t>1H</t>
  </si>
  <si>
    <t>2H</t>
  </si>
  <si>
    <t>belgien</t>
  </si>
  <si>
    <t>russland</t>
  </si>
  <si>
    <t>tunesien</t>
  </si>
  <si>
    <t>japan</t>
  </si>
  <si>
    <t>Achtelfinale</t>
  </si>
  <si>
    <t>A1</t>
  </si>
  <si>
    <t>In allen Achtelfinalen</t>
  </si>
  <si>
    <t>A2</t>
  </si>
  <si>
    <t>A3</t>
  </si>
  <si>
    <t>Eine Mannschaft richtig: 2</t>
  </si>
  <si>
    <t>A4</t>
  </si>
  <si>
    <t>Beide Mannschaften:      3</t>
  </si>
  <si>
    <t>A5</t>
  </si>
  <si>
    <t>A6</t>
  </si>
  <si>
    <t>Sieger richtig:          1</t>
  </si>
  <si>
    <t>A7</t>
  </si>
  <si>
    <t>Deajeon/KOREA</t>
  </si>
  <si>
    <t>A8</t>
  </si>
  <si>
    <t>Mexiko</t>
  </si>
  <si>
    <t>Viertelfinale</t>
  </si>
  <si>
    <t>V9</t>
  </si>
  <si>
    <t>In allen Viertelfinalen</t>
  </si>
  <si>
    <t>V10</t>
  </si>
  <si>
    <t>Eine Mannschaft richtig: 3</t>
  </si>
  <si>
    <t>V11</t>
  </si>
  <si>
    <t>Beide Mannschaften:      5</t>
  </si>
  <si>
    <t>V12</t>
  </si>
  <si>
    <t>Halbfinale</t>
  </si>
  <si>
    <t>In den Halbfinalen</t>
  </si>
  <si>
    <t>F13</t>
  </si>
  <si>
    <t>Eine Mannschaft richtig: 5</t>
  </si>
  <si>
    <t>F14</t>
  </si>
  <si>
    <t>Beide Mannschaften:     10</t>
  </si>
  <si>
    <t>Spiel um Platz 3</t>
  </si>
  <si>
    <t>Im Spiel um Platz 3</t>
  </si>
  <si>
    <t>Finale</t>
  </si>
  <si>
    <t>Im Finale</t>
  </si>
  <si>
    <t>Eine Mannschaft richtig:10</t>
  </si>
  <si>
    <t>Beide Mannschaften:     20</t>
  </si>
  <si>
    <t>Sieger richtig:          5</t>
  </si>
  <si>
    <t>ja</t>
  </si>
  <si>
    <t>Mannschaft Weltmeister: 15</t>
  </si>
  <si>
    <t>Weltmeister:</t>
  </si>
  <si>
    <t>Zufallsbelegung</t>
  </si>
  <si>
    <t>Zufallsformel</t>
  </si>
  <si>
    <t>maximal möglich:       300</t>
  </si>
  <si>
    <t>Rang</t>
  </si>
  <si>
    <t>Name</t>
  </si>
  <si>
    <t>Punkte</t>
  </si>
  <si>
    <t>Bernd</t>
  </si>
  <si>
    <t>Maria / Hütte</t>
  </si>
  <si>
    <t>Eberhard Schuster</t>
  </si>
  <si>
    <t>Winfried</t>
  </si>
  <si>
    <t>Ralph / Random</t>
  </si>
  <si>
    <t>Frank / Random</t>
  </si>
  <si>
    <t>Torsten / Random</t>
  </si>
  <si>
    <t>Lisa / Random</t>
  </si>
  <si>
    <t>Edda / Random</t>
  </si>
  <si>
    <t>Tino</t>
  </si>
  <si>
    <t>Elke / Random</t>
  </si>
  <si>
    <t>Stephan / Random</t>
  </si>
  <si>
    <t>Mäxchen / Random</t>
  </si>
  <si>
    <t>Christopher</t>
  </si>
  <si>
    <t>Eberhard Suckow</t>
  </si>
  <si>
    <t>Nobody / Random</t>
  </si>
  <si>
    <t>Noboby / Random</t>
  </si>
  <si>
    <t>NOBODY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</si>
</sst>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2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 quotePrefix="1">
      <alignment horizontal="left"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0" fillId="0" borderId="4" xfId="0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39"/>
  <sheetViews>
    <sheetView tabSelected="1" workbookViewId="0" topLeftCell="A94">
      <selection activeCell="A119" sqref="A119"/>
    </sheetView>
  </sheetViews>
  <sheetFormatPr defaultColWidth="11.421875" defaultRowHeight="12.75"/>
  <cols>
    <col min="1" max="1" width="15.140625" style="2" customWidth="1"/>
    <col min="2" max="2" width="17.140625" style="2" customWidth="1"/>
    <col min="3" max="3" width="14.00390625" style="2" customWidth="1"/>
    <col min="4" max="4" width="1.57421875" style="2" customWidth="1"/>
    <col min="5" max="5" width="14.00390625" style="2" customWidth="1"/>
    <col min="6" max="6" width="1.57421875" style="2" customWidth="1"/>
    <col min="7" max="7" width="2.00390625" style="34" customWidth="1"/>
    <col min="8" max="8" width="1.57421875" style="34" customWidth="1"/>
    <col min="9" max="9" width="2.00390625" style="34" customWidth="1"/>
    <col min="10" max="10" width="3.140625" style="11" customWidth="1"/>
    <col min="11" max="11" width="3.421875" style="2" customWidth="1"/>
    <col min="12" max="12" width="14.00390625" style="2" customWidth="1"/>
    <col min="13" max="17" width="4.28125" style="2" customWidth="1"/>
    <col min="18" max="21" width="2.00390625" style="2" customWidth="1"/>
    <col min="22" max="22" width="4.7109375" style="2" customWidth="1"/>
    <col min="23" max="23" width="14.00390625" style="2" customWidth="1"/>
    <col min="24" max="27" width="4.28125" style="2" customWidth="1"/>
    <col min="28" max="28" width="2.421875" style="2" customWidth="1"/>
    <col min="29" max="29" width="14.00390625" style="2" customWidth="1"/>
    <col min="30" max="30" width="2.28125" style="12" customWidth="1"/>
    <col min="31" max="32" width="2.57421875" style="2" customWidth="1"/>
    <col min="33" max="34" width="16.7109375" style="2" customWidth="1"/>
    <col min="35" max="35" width="2.140625" style="2" customWidth="1"/>
    <col min="36" max="36" width="2.00390625" style="12" customWidth="1"/>
    <col min="37" max="37" width="1.57421875" style="12" customWidth="1"/>
    <col min="38" max="38" width="2.00390625" style="12" customWidth="1"/>
    <col min="39" max="39" width="5.28125" style="2" customWidth="1"/>
    <col min="40" max="40" width="30.8515625" style="22" customWidth="1"/>
    <col min="41" max="41" width="9.57421875" style="2" customWidth="1"/>
    <col min="42" max="43" width="16.7109375" style="2" customWidth="1"/>
    <col min="44" max="44" width="2.140625" style="2" customWidth="1"/>
    <col min="45" max="45" width="2.00390625" style="12" customWidth="1"/>
    <col min="46" max="46" width="1.57421875" style="12" customWidth="1"/>
    <col min="47" max="47" width="2.00390625" style="12" customWidth="1"/>
    <col min="48" max="48" width="5.28125" style="2" customWidth="1"/>
    <col min="49" max="49" width="9.57421875" style="2" customWidth="1"/>
    <col min="50" max="51" width="16.7109375" style="2" customWidth="1"/>
    <col min="52" max="52" width="2.140625" style="2" customWidth="1"/>
    <col min="53" max="53" width="2.00390625" style="12" customWidth="1"/>
    <col min="54" max="54" width="1.57421875" style="12" customWidth="1"/>
    <col min="55" max="55" width="2.00390625" style="12" customWidth="1"/>
    <col min="56" max="56" width="5.28125" style="2" customWidth="1"/>
    <col min="57" max="57" width="9.57421875" style="2" customWidth="1"/>
    <col min="58" max="59" width="16.7109375" style="2" customWidth="1"/>
    <col min="60" max="60" width="2.140625" style="2" customWidth="1"/>
    <col min="61" max="61" width="2.00390625" style="12" customWidth="1"/>
    <col min="62" max="62" width="1.57421875" style="12" customWidth="1"/>
    <col min="63" max="63" width="2.00390625" style="12" customWidth="1"/>
    <col min="64" max="64" width="5.28125" style="2" customWidth="1"/>
    <col min="65" max="65" width="9.57421875" style="2" customWidth="1"/>
    <col min="66" max="67" width="16.7109375" style="2" customWidth="1"/>
    <col min="68" max="68" width="2.140625" style="2" customWidth="1"/>
    <col min="69" max="69" width="2.00390625" style="12" customWidth="1"/>
    <col min="70" max="70" width="1.57421875" style="12" customWidth="1"/>
    <col min="71" max="71" width="2.00390625" style="12" customWidth="1"/>
    <col min="72" max="72" width="5.28125" style="2" customWidth="1"/>
    <col min="73" max="73" width="9.57421875" style="2" customWidth="1"/>
    <col min="74" max="75" width="16.7109375" style="2" customWidth="1"/>
    <col min="76" max="76" width="2.140625" style="2" customWidth="1"/>
    <col min="77" max="77" width="2.00390625" style="12" customWidth="1"/>
    <col min="78" max="78" width="1.57421875" style="12" customWidth="1"/>
    <col min="79" max="79" width="2.00390625" style="12" customWidth="1"/>
    <col min="80" max="80" width="5.28125" style="2" customWidth="1"/>
    <col min="81" max="81" width="9.57421875" style="2" customWidth="1"/>
    <col min="82" max="83" width="16.7109375" style="2" customWidth="1"/>
    <col min="84" max="84" width="2.140625" style="2" customWidth="1"/>
    <col min="85" max="85" width="2.00390625" style="12" customWidth="1"/>
    <col min="86" max="86" width="1.57421875" style="12" customWidth="1"/>
    <col min="87" max="87" width="2.00390625" style="12" customWidth="1"/>
    <col min="88" max="88" width="5.28125" style="2" customWidth="1"/>
    <col min="89" max="89" width="9.57421875" style="2" customWidth="1"/>
    <col min="90" max="91" width="16.7109375" style="2" customWidth="1"/>
    <col min="92" max="92" width="2.140625" style="2" customWidth="1"/>
    <col min="93" max="93" width="2.00390625" style="12" customWidth="1"/>
    <col min="94" max="94" width="1.57421875" style="12" customWidth="1"/>
    <col min="95" max="95" width="2.00390625" style="12" customWidth="1"/>
    <col min="96" max="96" width="5.28125" style="2" customWidth="1"/>
    <col min="97" max="97" width="9.57421875" style="2" customWidth="1"/>
    <col min="98" max="99" width="16.7109375" style="2" customWidth="1"/>
    <col min="100" max="100" width="2.140625" style="2" customWidth="1"/>
    <col min="101" max="101" width="2.00390625" style="12" customWidth="1"/>
    <col min="102" max="102" width="1.57421875" style="12" customWidth="1"/>
    <col min="103" max="103" width="2.00390625" style="12" customWidth="1"/>
    <col min="104" max="104" width="5.28125" style="2" customWidth="1"/>
    <col min="105" max="105" width="9.57421875" style="2" customWidth="1"/>
    <col min="106" max="107" width="16.7109375" style="2" customWidth="1"/>
    <col min="108" max="108" width="2.140625" style="2" customWidth="1"/>
    <col min="109" max="109" width="2.00390625" style="12" customWidth="1"/>
    <col min="110" max="110" width="1.57421875" style="12" customWidth="1"/>
    <col min="111" max="111" width="2.00390625" style="12" customWidth="1"/>
    <col min="112" max="112" width="5.28125" style="2" customWidth="1"/>
    <col min="113" max="113" width="9.57421875" style="2" customWidth="1"/>
    <col min="114" max="115" width="16.7109375" style="2" customWidth="1"/>
    <col min="116" max="116" width="2.140625" style="2" customWidth="1"/>
    <col min="117" max="117" width="2.00390625" style="12" customWidth="1"/>
    <col min="118" max="118" width="1.57421875" style="12" customWidth="1"/>
    <col min="119" max="119" width="2.00390625" style="12" customWidth="1"/>
    <col min="120" max="120" width="5.28125" style="2" customWidth="1"/>
    <col min="121" max="121" width="9.57421875" style="2" customWidth="1"/>
    <col min="122" max="123" width="16.7109375" style="2" customWidth="1"/>
    <col min="124" max="124" width="2.140625" style="2" customWidth="1"/>
    <col min="125" max="125" width="2.00390625" style="12" customWidth="1"/>
    <col min="126" max="126" width="1.57421875" style="12" customWidth="1"/>
    <col min="127" max="127" width="2.00390625" style="12" customWidth="1"/>
    <col min="128" max="128" width="5.28125" style="2" customWidth="1"/>
    <col min="129" max="129" width="9.57421875" style="2" customWidth="1"/>
    <col min="130" max="131" width="16.7109375" style="2" customWidth="1"/>
    <col min="132" max="132" width="2.140625" style="2" customWidth="1"/>
    <col min="133" max="133" width="2.00390625" style="12" customWidth="1"/>
    <col min="134" max="134" width="1.57421875" style="12" customWidth="1"/>
    <col min="135" max="135" width="2.00390625" style="12" customWidth="1"/>
    <col min="136" max="136" width="5.28125" style="2" customWidth="1"/>
    <col min="137" max="137" width="9.57421875" style="2" customWidth="1"/>
    <col min="138" max="139" width="16.7109375" style="2" customWidth="1"/>
    <col min="140" max="140" width="2.140625" style="2" customWidth="1"/>
    <col min="141" max="141" width="2.00390625" style="12" customWidth="1"/>
    <col min="142" max="142" width="1.57421875" style="12" customWidth="1"/>
    <col min="143" max="143" width="2.00390625" style="12" customWidth="1"/>
    <col min="144" max="144" width="5.28125" style="2" customWidth="1"/>
    <col min="145" max="145" width="9.57421875" style="2" customWidth="1"/>
    <col min="146" max="147" width="16.7109375" style="2" customWidth="1"/>
    <col min="148" max="148" width="2.140625" style="2" customWidth="1"/>
    <col min="149" max="149" width="2.00390625" style="12" customWidth="1"/>
    <col min="150" max="150" width="1.57421875" style="12" customWidth="1"/>
    <col min="151" max="151" width="2.00390625" style="12" customWidth="1"/>
    <col min="152" max="152" width="5.28125" style="2" customWidth="1"/>
    <col min="153" max="153" width="9.57421875" style="2" customWidth="1"/>
    <col min="154" max="155" width="16.7109375" style="2" customWidth="1"/>
    <col min="156" max="156" width="2.140625" style="2" customWidth="1"/>
    <col min="157" max="157" width="2.00390625" style="12" customWidth="1"/>
    <col min="158" max="158" width="1.57421875" style="12" customWidth="1"/>
    <col min="159" max="159" width="2.00390625" style="12" customWidth="1"/>
    <col min="160" max="160" width="5.28125" style="2" customWidth="1"/>
    <col min="161" max="161" width="9.57421875" style="2" customWidth="1"/>
    <col min="162" max="163" width="16.7109375" style="2" customWidth="1"/>
    <col min="164" max="164" width="2.140625" style="2" customWidth="1"/>
    <col min="165" max="165" width="2.00390625" style="12" customWidth="1"/>
    <col min="166" max="166" width="1.57421875" style="12" customWidth="1"/>
    <col min="167" max="167" width="2.00390625" style="12" customWidth="1"/>
    <col min="168" max="168" width="5.28125" style="2" customWidth="1"/>
    <col min="169" max="169" width="9.57421875" style="2" customWidth="1"/>
    <col min="170" max="171" width="16.7109375" style="2" customWidth="1"/>
    <col min="172" max="172" width="2.140625" style="2" customWidth="1"/>
    <col min="173" max="173" width="2.00390625" style="12" customWidth="1"/>
    <col min="174" max="174" width="1.57421875" style="12" customWidth="1"/>
    <col min="175" max="175" width="2.00390625" style="12" customWidth="1"/>
    <col min="176" max="176" width="5.28125" style="2" customWidth="1"/>
    <col min="177" max="16384" width="11.421875" style="2" customWidth="1"/>
  </cols>
  <sheetData>
    <row r="1" spans="1:175" ht="13.5">
      <c r="A1" s="1" t="s">
        <v>0</v>
      </c>
      <c r="B1" s="3" t="s">
        <v>1</v>
      </c>
      <c r="C1" s="1" t="s">
        <v>2</v>
      </c>
      <c r="D1" s="1"/>
      <c r="E1" s="1"/>
      <c r="F1" s="1"/>
      <c r="G1" s="31"/>
      <c r="H1" s="32"/>
      <c r="I1" s="31"/>
      <c r="J1" s="11" t="s">
        <v>3</v>
      </c>
      <c r="K1" s="1"/>
      <c r="L1" s="3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/>
      <c r="R1" s="1"/>
      <c r="S1" s="1"/>
      <c r="T1" s="1"/>
      <c r="U1" s="1"/>
      <c r="W1" s="3" t="s">
        <v>9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10</v>
      </c>
      <c r="AC1" s="1"/>
      <c r="AD1" s="11" t="s">
        <v>11</v>
      </c>
      <c r="AE1" s="1"/>
      <c r="AF1" s="1"/>
      <c r="AG1" s="1"/>
      <c r="AH1" s="1" t="str">
        <f>B122</f>
        <v>Bernd</v>
      </c>
      <c r="AI1" s="1"/>
      <c r="AJ1" s="10"/>
      <c r="AK1" s="11"/>
      <c r="AL1" s="10"/>
      <c r="AN1" s="21" t="s">
        <v>12</v>
      </c>
      <c r="AO1" s="1"/>
      <c r="AP1" s="1"/>
      <c r="AQ1" s="1" t="str">
        <f>B123</f>
        <v>Maria / Hütte</v>
      </c>
      <c r="AR1" s="1"/>
      <c r="AS1" s="10"/>
      <c r="AT1" s="11"/>
      <c r="AU1" s="10"/>
      <c r="AW1" s="1"/>
      <c r="AX1" s="1"/>
      <c r="AY1" s="1" t="str">
        <f>B124</f>
        <v>Eberhard Schuster</v>
      </c>
      <c r="AZ1" s="1"/>
      <c r="BA1" s="10"/>
      <c r="BB1" s="11"/>
      <c r="BC1" s="10"/>
      <c r="BE1" s="1"/>
      <c r="BF1" s="1"/>
      <c r="BG1" s="1" t="str">
        <f>B125</f>
        <v>Winfried</v>
      </c>
      <c r="BH1" s="1"/>
      <c r="BI1" s="10"/>
      <c r="BJ1" s="11"/>
      <c r="BK1" s="10"/>
      <c r="BM1" s="1"/>
      <c r="BN1" s="1"/>
      <c r="BO1" s="1" t="str">
        <f>B126</f>
        <v>Ralph / Random</v>
      </c>
      <c r="BP1" s="1"/>
      <c r="BQ1" s="10"/>
      <c r="BR1" s="11"/>
      <c r="BS1" s="10"/>
      <c r="BU1" s="1"/>
      <c r="BV1" s="1"/>
      <c r="BW1" s="1" t="str">
        <f>B127</f>
        <v>Frank / Random</v>
      </c>
      <c r="BX1" s="1"/>
      <c r="BY1" s="10"/>
      <c r="BZ1" s="11"/>
      <c r="CA1" s="10"/>
      <c r="CC1" s="1"/>
      <c r="CD1" s="1"/>
      <c r="CE1" s="1" t="str">
        <f>B128</f>
        <v>Torsten / Random</v>
      </c>
      <c r="CF1" s="1"/>
      <c r="CG1" s="10"/>
      <c r="CH1" s="11"/>
      <c r="CI1" s="10"/>
      <c r="CK1" s="1"/>
      <c r="CL1" s="1"/>
      <c r="CM1" s="1" t="str">
        <f>B129</f>
        <v>Lisa / Random</v>
      </c>
      <c r="CN1" s="1"/>
      <c r="CO1" s="10"/>
      <c r="CP1" s="11"/>
      <c r="CQ1" s="10"/>
      <c r="CS1" s="1"/>
      <c r="CT1" s="1"/>
      <c r="CU1" s="1" t="str">
        <f>B130</f>
        <v>Edda / Random</v>
      </c>
      <c r="CV1" s="1"/>
      <c r="CW1" s="10"/>
      <c r="CX1" s="11"/>
      <c r="CY1" s="10"/>
      <c r="DA1" s="1"/>
      <c r="DB1" s="1"/>
      <c r="DC1" s="1" t="str">
        <f>B131</f>
        <v>Tino</v>
      </c>
      <c r="DD1" s="1"/>
      <c r="DE1" s="10"/>
      <c r="DF1" s="11"/>
      <c r="DG1" s="10"/>
      <c r="DI1" s="1"/>
      <c r="DJ1" s="1"/>
      <c r="DK1" s="1" t="str">
        <f>B132</f>
        <v>Elke / Random</v>
      </c>
      <c r="DL1" s="1"/>
      <c r="DM1" s="10"/>
      <c r="DN1" s="11"/>
      <c r="DO1" s="10"/>
      <c r="DQ1" s="1"/>
      <c r="DR1" s="1"/>
      <c r="DS1" s="1" t="str">
        <f>B133</f>
        <v>Stephan / Random</v>
      </c>
      <c r="DT1" s="1"/>
      <c r="DU1" s="10"/>
      <c r="DV1" s="11"/>
      <c r="DW1" s="10"/>
      <c r="DY1" s="1"/>
      <c r="DZ1" s="1"/>
      <c r="EA1" s="1" t="str">
        <f>B134</f>
        <v>Mäxchen / Random</v>
      </c>
      <c r="EB1" s="1"/>
      <c r="EC1" s="10"/>
      <c r="ED1" s="11"/>
      <c r="EE1" s="10"/>
      <c r="EG1" s="1"/>
      <c r="EH1" s="1"/>
      <c r="EI1" s="1" t="str">
        <f>B135</f>
        <v>Christopher</v>
      </c>
      <c r="EJ1" s="1"/>
      <c r="EK1" s="10"/>
      <c r="EL1" s="11"/>
      <c r="EM1" s="10"/>
      <c r="EO1" s="1"/>
      <c r="EP1" s="1"/>
      <c r="EQ1" s="1" t="str">
        <f>B136</f>
        <v>Eberhard Suckow</v>
      </c>
      <c r="ER1" s="1"/>
      <c r="ES1" s="10"/>
      <c r="ET1" s="11"/>
      <c r="EU1" s="10"/>
      <c r="EW1" s="1"/>
      <c r="EX1" s="1"/>
      <c r="EY1" s="1" t="str">
        <f>B137</f>
        <v>Nobody / Random</v>
      </c>
      <c r="EZ1" s="1"/>
      <c r="FA1" s="10"/>
      <c r="FB1" s="11"/>
      <c r="FC1" s="10"/>
      <c r="FE1" s="1"/>
      <c r="FF1" s="1"/>
      <c r="FG1" s="1" t="str">
        <f>B138</f>
        <v>Noboby / Random</v>
      </c>
      <c r="FH1" s="1"/>
      <c r="FI1" s="10"/>
      <c r="FJ1" s="11"/>
      <c r="FK1" s="10"/>
      <c r="FM1" s="1"/>
      <c r="FN1" s="1"/>
      <c r="FO1" s="1" t="str">
        <f>B139</f>
        <v>NOBODY</v>
      </c>
      <c r="FP1" s="1"/>
      <c r="FQ1" s="10"/>
      <c r="FR1" s="11"/>
      <c r="FS1" s="10"/>
    </row>
    <row r="2" spans="1:176" ht="13.5">
      <c r="A2" s="3" t="s">
        <v>13</v>
      </c>
      <c r="B2" s="3" t="s">
        <v>14</v>
      </c>
      <c r="C2" s="1"/>
      <c r="D2" s="1"/>
      <c r="E2" s="1"/>
      <c r="F2" s="1"/>
      <c r="G2" s="31"/>
      <c r="H2" s="32"/>
      <c r="I2" s="31"/>
      <c r="K2" s="1"/>
      <c r="L2" s="2" t="str">
        <f>IF($AB2=1,W2,IF($AB3=1,W3,IF($AB4=1,W4,W5)))</f>
        <v>Dänemark</v>
      </c>
      <c r="M2" s="2">
        <f>IF($AB2=1,X2,IF($AB3=1,X3,IF($AB4=1,X4,X5)))</f>
        <v>7</v>
      </c>
      <c r="N2" s="2">
        <f>IF($AB2=1,Y2,IF($AB3=1,Y3,IF($AB4=1,Y4,Y5)))</f>
        <v>5</v>
      </c>
      <c r="O2" s="2">
        <f>IF($AB2=1,Z2,IF($AB3=1,Z3,IF($AB4=1,Z4,Z5)))</f>
        <v>2</v>
      </c>
      <c r="P2" s="2">
        <f>IF($AB2=1,AA2,IF($AB3=1,AA3,IF($AB4=1,AA4,AA5)))</f>
        <v>3</v>
      </c>
      <c r="R2" s="1"/>
      <c r="S2" s="1"/>
      <c r="T2" s="1"/>
      <c r="U2" s="1"/>
      <c r="W2" s="3" t="s">
        <v>15</v>
      </c>
      <c r="X2" s="1">
        <f>R3+R5+S7</f>
        <v>1</v>
      </c>
      <c r="Y2" s="1">
        <f>T3+T5+U7</f>
        <v>0</v>
      </c>
      <c r="Z2" s="1">
        <f>U3+U5+T7</f>
        <v>3</v>
      </c>
      <c r="AA2" s="1">
        <f>Y2-Z2</f>
        <v>-3</v>
      </c>
      <c r="AB2" s="1">
        <f>IF(LARGE(AC2:AC5,1)=AC2,1,IF(LARGE(AC2:AC5,2)=AC2,2,IF(LARGE(AC2:AC5,3)=AC2,3,4)))</f>
        <v>4</v>
      </c>
      <c r="AC2" s="6">
        <f>X2*1000000000000+AA2*1000000000+Y2*1000000+AE2*1000+AD2</f>
        <v>997000000000</v>
      </c>
      <c r="AD2" s="5"/>
      <c r="AE2" s="1">
        <f>IF(AND(X2=X3,AND(AA2=AA3,Y2=Y3)),T3-U3,0)+IF(AND(X2=X4,AND(AA2=AA4,Y2=Y4)),T5-U5,0)+IF(AND(X2=X5,AND(AA2=AA2,Y2=Y5)),U7-T7,0)</f>
        <v>0</v>
      </c>
      <c r="AF2" s="1"/>
      <c r="AG2" s="1"/>
      <c r="AH2" s="1"/>
      <c r="AI2" s="1"/>
      <c r="AJ2" s="10"/>
      <c r="AK2" s="11"/>
      <c r="AL2" s="10"/>
      <c r="AM2" s="1"/>
      <c r="AO2" s="1"/>
      <c r="AP2" s="1"/>
      <c r="AQ2" s="1"/>
      <c r="AR2" s="1"/>
      <c r="AS2" s="10"/>
      <c r="AT2" s="11"/>
      <c r="AU2" s="10"/>
      <c r="AV2" s="1"/>
      <c r="AW2" s="1"/>
      <c r="AX2" s="1"/>
      <c r="AY2" s="1"/>
      <c r="AZ2" s="1"/>
      <c r="BA2" s="10"/>
      <c r="BB2" s="11"/>
      <c r="BC2" s="10"/>
      <c r="BD2" s="1"/>
      <c r="BE2" s="1"/>
      <c r="BF2" s="1"/>
      <c r="BG2" s="1"/>
      <c r="BH2" s="1"/>
      <c r="BI2" s="10"/>
      <c r="BJ2" s="11"/>
      <c r="BK2" s="10"/>
      <c r="BL2" s="1"/>
      <c r="BM2" s="1"/>
      <c r="BN2" s="1"/>
      <c r="BO2" s="1"/>
      <c r="BP2" s="1"/>
      <c r="BQ2" s="10"/>
      <c r="BR2" s="11"/>
      <c r="BS2" s="10"/>
      <c r="BT2" s="1"/>
      <c r="BU2" s="1"/>
      <c r="BV2" s="1"/>
      <c r="BW2" s="1"/>
      <c r="BX2" s="1"/>
      <c r="BY2" s="10"/>
      <c r="BZ2" s="11"/>
      <c r="CA2" s="10"/>
      <c r="CB2" s="1"/>
      <c r="CC2" s="1"/>
      <c r="CD2" s="1"/>
      <c r="CE2" s="1"/>
      <c r="CF2" s="1"/>
      <c r="CG2" s="10"/>
      <c r="CH2" s="11"/>
      <c r="CI2" s="10"/>
      <c r="CJ2" s="1"/>
      <c r="CK2" s="1"/>
      <c r="CL2" s="1"/>
      <c r="CM2" s="1"/>
      <c r="CN2" s="1"/>
      <c r="CO2" s="10"/>
      <c r="CP2" s="11"/>
      <c r="CQ2" s="10"/>
      <c r="CR2" s="1"/>
      <c r="CS2" s="1"/>
      <c r="CT2" s="1"/>
      <c r="CU2" s="1"/>
      <c r="CV2" s="1"/>
      <c r="CW2" s="10"/>
      <c r="CX2" s="11"/>
      <c r="CY2" s="10"/>
      <c r="CZ2" s="1"/>
      <c r="DA2" s="1"/>
      <c r="DB2" s="1"/>
      <c r="DC2" s="1"/>
      <c r="DD2" s="1"/>
      <c r="DE2" s="10"/>
      <c r="DF2" s="11"/>
      <c r="DG2" s="10"/>
      <c r="DH2" s="1"/>
      <c r="DI2" s="1"/>
      <c r="DJ2" s="1"/>
      <c r="DK2" s="1"/>
      <c r="DL2" s="1"/>
      <c r="DM2" s="10"/>
      <c r="DN2" s="11"/>
      <c r="DO2" s="10"/>
      <c r="DP2" s="1"/>
      <c r="DQ2" s="1"/>
      <c r="DR2" s="1"/>
      <c r="DS2" s="1"/>
      <c r="DT2" s="1"/>
      <c r="DU2" s="10"/>
      <c r="DV2" s="11"/>
      <c r="DW2" s="10"/>
      <c r="DX2" s="1"/>
      <c r="DY2" s="1"/>
      <c r="DZ2" s="1"/>
      <c r="EA2" s="1"/>
      <c r="EB2" s="1"/>
      <c r="EC2" s="10"/>
      <c r="ED2" s="11"/>
      <c r="EE2" s="10"/>
      <c r="EF2" s="1"/>
      <c r="EG2" s="1"/>
      <c r="EH2" s="1"/>
      <c r="EI2" s="1"/>
      <c r="EJ2" s="1"/>
      <c r="EK2" s="10"/>
      <c r="EL2" s="11"/>
      <c r="EM2" s="10"/>
      <c r="EN2" s="1"/>
      <c r="EO2" s="1"/>
      <c r="EP2" s="1"/>
      <c r="EQ2" s="1"/>
      <c r="ER2" s="1"/>
      <c r="ES2" s="10"/>
      <c r="ET2" s="11"/>
      <c r="EU2" s="10"/>
      <c r="EV2" s="1"/>
      <c r="EW2" s="1"/>
      <c r="EX2" s="1"/>
      <c r="EY2" s="1"/>
      <c r="EZ2" s="1"/>
      <c r="FA2" s="10"/>
      <c r="FB2" s="11"/>
      <c r="FC2" s="10"/>
      <c r="FD2" s="1"/>
      <c r="FE2" s="1"/>
      <c r="FF2" s="1"/>
      <c r="FG2" s="1"/>
      <c r="FH2" s="1"/>
      <c r="FI2" s="10"/>
      <c r="FJ2" s="11"/>
      <c r="FK2" s="10"/>
      <c r="FL2" s="1"/>
      <c r="FM2" s="1"/>
      <c r="FN2" s="1"/>
      <c r="FO2" s="1"/>
      <c r="FP2" s="1"/>
      <c r="FQ2" s="10"/>
      <c r="FR2" s="11"/>
      <c r="FS2" s="10"/>
      <c r="FT2" s="1"/>
    </row>
    <row r="3" spans="1:176" ht="13.5">
      <c r="A3" s="7">
        <v>37407.5625</v>
      </c>
      <c r="B3" s="4" t="s">
        <v>16</v>
      </c>
      <c r="C3" s="3" t="str">
        <f>W2</f>
        <v>Frankreich</v>
      </c>
      <c r="D3" s="3" t="s">
        <v>17</v>
      </c>
      <c r="E3" s="3" t="str">
        <f>W3</f>
        <v>Senegal</v>
      </c>
      <c r="F3" s="1"/>
      <c r="G3" s="33">
        <v>0</v>
      </c>
      <c r="H3" s="33" t="s">
        <v>18</v>
      </c>
      <c r="I3" s="33">
        <v>1</v>
      </c>
      <c r="J3" s="11" t="s">
        <v>19</v>
      </c>
      <c r="K3" s="1"/>
      <c r="L3" s="2" t="str">
        <f>IF($AB2=2,W2,IF($AB3=2,W3,IF($AB4=2,W4,W5)))</f>
        <v>Senegal</v>
      </c>
      <c r="M3" s="2">
        <f>IF($AB2=2,X2,IF($AB3=2,X3,IF($AB4=2,X4,X5)))</f>
        <v>5</v>
      </c>
      <c r="N3" s="2">
        <f>IF($AB2=2,Y2,IF($AB3=2,Y3,IF($AB4=2,Y4,Y5)))</f>
        <v>5</v>
      </c>
      <c r="O3" s="2">
        <f>IF($AB2=2,Z2,IF($AB3=2,Z3,IF($AB4=2,Z4,Z5)))</f>
        <v>4</v>
      </c>
      <c r="P3" s="2">
        <f>IF($AB2=2,AA2,IF($AB3=2,AA3,IF($AB4=2,AA4,AA5)))</f>
        <v>1</v>
      </c>
      <c r="R3" s="1">
        <f aca="true" t="shared" si="0" ref="R3:R8">IF(G3="",0,IF(J3=$C$117,IF(G3&gt;I3,3,IF(G3=I3,1,0)),0))</f>
        <v>0</v>
      </c>
      <c r="S3" s="1">
        <f aca="true" t="shared" si="1" ref="S3:S8">IF(I3="",0,IF(J3=$C$117,IF(G3&lt;I3,3,IF(G3=I3,1,0)),0))</f>
        <v>3</v>
      </c>
      <c r="T3" s="1">
        <f aca="true" t="shared" si="2" ref="T3:T8">IF(J3=$C$117,G3,0)</f>
        <v>0</v>
      </c>
      <c r="U3" s="1">
        <f aca="true" t="shared" si="3" ref="U3:U8">IF(J3=$C$117,I3,0)</f>
        <v>1</v>
      </c>
      <c r="W3" s="3" t="s">
        <v>20</v>
      </c>
      <c r="X3" s="1">
        <f>S3+S6+R8</f>
        <v>5</v>
      </c>
      <c r="Y3" s="1">
        <f>U3+U6+T8</f>
        <v>5</v>
      </c>
      <c r="Z3" s="1">
        <f>T3+T6+U8</f>
        <v>4</v>
      </c>
      <c r="AA3" s="1">
        <f>Y3-Z3</f>
        <v>1</v>
      </c>
      <c r="AB3" s="1">
        <f>IF(LARGE(AC2:AC5,1)=AC3,1,IF(LARGE(AC2:AC5,2)=AC3,2,IF(LARGE(AC2:AC5,3)=AC3,3,4)))</f>
        <v>2</v>
      </c>
      <c r="AC3" s="6">
        <f>X3*1000000000000+AA3*1000000000+Y3*1000000+AE3*1000+AD3</f>
        <v>5001005000000</v>
      </c>
      <c r="AD3" s="5"/>
      <c r="AE3" s="1">
        <f>IF(AND(X3=X2,AND(AA3=AA2,Y3=Y2)),U3-T3,0)+IF(AND(X3=X4,AND(AA3=AA4,Y3=Y4)),T8-U8,0)+IF(AND(X3=X5,AND(AA3=AA5,Y3=Y5)),U6-T6,0)</f>
        <v>0</v>
      </c>
      <c r="AF3" s="1"/>
      <c r="AG3" s="1" t="str">
        <f aca="true" t="shared" si="4" ref="AG3:AG8">$C3</f>
        <v>Frankreich</v>
      </c>
      <c r="AH3" s="1" t="str">
        <f aca="true" t="shared" si="5" ref="AH3:AH8">$E3</f>
        <v>Senegal</v>
      </c>
      <c r="AI3" s="1"/>
      <c r="AJ3" s="5">
        <v>4</v>
      </c>
      <c r="AK3" s="5" t="s">
        <v>18</v>
      </c>
      <c r="AL3" s="5">
        <v>1</v>
      </c>
      <c r="AM3" s="1">
        <f aca="true" t="shared" si="6" ref="AM3:AM8">IF(AND($G3=AJ3,$I3=AL3),3,IF(OR($G3-$I3=AJ3-AL3,$I3-$G3=AL3-AJ3),2,IF(OR(AND($G3=$I3,AJ3=AL3),AND($G3&gt;$I3,AJ3&gt;AL3),AND($G3&lt;$I3,AJ3&lt;AL3)),1,0)))</f>
        <v>0</v>
      </c>
      <c r="AN3" s="21" t="s">
        <v>21</v>
      </c>
      <c r="AO3" s="1"/>
      <c r="AP3" s="1" t="str">
        <f aca="true" t="shared" si="7" ref="AP3:AP8">$C3</f>
        <v>Frankreich</v>
      </c>
      <c r="AQ3" s="1" t="str">
        <f aca="true" t="shared" si="8" ref="AQ3:AQ8">$E3</f>
        <v>Senegal</v>
      </c>
      <c r="AR3" s="1"/>
      <c r="AS3" s="33">
        <v>1</v>
      </c>
      <c r="AT3" s="33" t="s">
        <v>18</v>
      </c>
      <c r="AU3" s="33">
        <v>0</v>
      </c>
      <c r="AV3" s="1">
        <f aca="true" t="shared" si="9" ref="AV3:AV8">IF(AND($G3=AS3,$I3=AU3),3,IF(OR($G3-$I3=AS3-AU3,$I3-$G3=AU3-AS3),2,IF(OR(AND($G3=$I3,AS3=AU3),AND($G3&gt;$I3,AS3&gt;AU3),AND($G3&lt;$I3,AS3&lt;AU3)),1,0)))</f>
        <v>0</v>
      </c>
      <c r="AW3" s="1"/>
      <c r="AX3" s="1" t="str">
        <f aca="true" t="shared" si="10" ref="AX3:AX8">$C3</f>
        <v>Frankreich</v>
      </c>
      <c r="AY3" s="1" t="str">
        <f aca="true" t="shared" si="11" ref="AY3:AY8">$E3</f>
        <v>Senegal</v>
      </c>
      <c r="AZ3" s="1"/>
      <c r="BA3" s="5">
        <v>3</v>
      </c>
      <c r="BB3" s="5" t="s">
        <v>18</v>
      </c>
      <c r="BC3" s="5">
        <v>2</v>
      </c>
      <c r="BD3" s="1">
        <f aca="true" t="shared" si="12" ref="BD3:BD8">IF(AND($G3=BA3,$I3=BC3),3,IF(OR($G3-$I3=BA3-BC3,$I3-$G3=BC3-BA3),2,IF(OR(AND($G3=$I3,BA3=BC3),AND($G3&gt;$I3,BA3&gt;BC3),AND($G3&lt;$I3,BA3&lt;BC3)),1,0)))</f>
        <v>0</v>
      </c>
      <c r="BE3" s="1"/>
      <c r="BF3" s="1" t="str">
        <f aca="true" t="shared" si="13" ref="BF3:BF8">$C3</f>
        <v>Frankreich</v>
      </c>
      <c r="BG3" s="1" t="str">
        <f aca="true" t="shared" si="14" ref="BG3:BG8">$E3</f>
        <v>Senegal</v>
      </c>
      <c r="BH3" s="1"/>
      <c r="BI3" s="5">
        <v>0</v>
      </c>
      <c r="BJ3" s="5" t="s">
        <v>18</v>
      </c>
      <c r="BK3" s="5">
        <v>1</v>
      </c>
      <c r="BL3" s="1">
        <f aca="true" t="shared" si="15" ref="BL3:BL8">IF(AND($G3=BI3,$I3=BK3),3,IF(OR($G3-$I3=BI3-BK3,$I3-$G3=BK3-BI3),2,IF(OR(AND($G3=$I3,BI3=BK3),AND($G3&gt;$I3,BI3&gt;BK3),AND($G3&lt;$I3,BI3&lt;BK3)),1,0)))</f>
        <v>3</v>
      </c>
      <c r="BM3" s="1"/>
      <c r="BN3" s="1" t="str">
        <f aca="true" t="shared" si="16" ref="BN3:BN8">$C3</f>
        <v>Frankreich</v>
      </c>
      <c r="BO3" s="1" t="str">
        <f aca="true" t="shared" si="17" ref="BO3:BO8">$E3</f>
        <v>Senegal</v>
      </c>
      <c r="BP3" s="1"/>
      <c r="BQ3" s="5">
        <v>5</v>
      </c>
      <c r="BR3" s="5" t="s">
        <v>18</v>
      </c>
      <c r="BS3" s="5">
        <v>0</v>
      </c>
      <c r="BT3" s="1">
        <f aca="true" t="shared" si="18" ref="BT3:BT8">IF(AND($G3=BQ3,$I3=BS3),3,IF(OR($G3-$I3=BQ3-BS3,$I3-$G3=BS3-BQ3),2,IF(OR(AND($G3=$I3,BQ3=BS3),AND($G3&gt;$I3,BQ3&gt;BS3),AND($G3&lt;$I3,BQ3&lt;BS3)),1,0)))</f>
        <v>0</v>
      </c>
      <c r="BU3" s="1"/>
      <c r="BV3" s="1" t="str">
        <f aca="true" t="shared" si="19" ref="BV3:BV8">$C3</f>
        <v>Frankreich</v>
      </c>
      <c r="BW3" s="1" t="str">
        <f aca="true" t="shared" si="20" ref="BW3:BW8">$E3</f>
        <v>Senegal</v>
      </c>
      <c r="BX3" s="1"/>
      <c r="BY3" s="5">
        <v>7</v>
      </c>
      <c r="BZ3" s="5" t="s">
        <v>18</v>
      </c>
      <c r="CA3" s="5">
        <v>2</v>
      </c>
      <c r="CB3" s="1">
        <f aca="true" t="shared" si="21" ref="CB3:CB8">IF(AND($G3=BY3,$I3=CA3),3,IF(OR($G3-$I3=BY3-CA3,$I3-$G3=CA3-BY3),2,IF(OR(AND($G3=$I3,BY3=CA3),AND($G3&gt;$I3,BY3&gt;CA3),AND($G3&lt;$I3,BY3&lt;CA3)),1,0)))</f>
        <v>0</v>
      </c>
      <c r="CC3" s="1"/>
      <c r="CD3" s="1" t="str">
        <f aca="true" t="shared" si="22" ref="CD3:CD8">$C3</f>
        <v>Frankreich</v>
      </c>
      <c r="CE3" s="1" t="str">
        <f aca="true" t="shared" si="23" ref="CE3:CE8">$E3</f>
        <v>Senegal</v>
      </c>
      <c r="CF3" s="1"/>
      <c r="CG3" s="5">
        <v>2</v>
      </c>
      <c r="CH3" s="5" t="s">
        <v>18</v>
      </c>
      <c r="CI3" s="5">
        <v>9</v>
      </c>
      <c r="CJ3" s="1">
        <f aca="true" t="shared" si="24" ref="CJ3:CJ8">IF(AND($G3=CG3,$I3=CI3),3,IF(OR($G3-$I3=CG3-CI3,$I3-$G3=CI3-CG3),2,IF(OR(AND($G3=$I3,CG3=CI3),AND($G3&gt;$I3,CG3&gt;CI3),AND($G3&lt;$I3,CG3&lt;CI3)),1,0)))</f>
        <v>1</v>
      </c>
      <c r="CK3" s="1"/>
      <c r="CL3" s="1" t="str">
        <f aca="true" t="shared" si="25" ref="CL3:CL8">$C3</f>
        <v>Frankreich</v>
      </c>
      <c r="CM3" s="1" t="str">
        <f aca="true" t="shared" si="26" ref="CM3:CM8">$E3</f>
        <v>Senegal</v>
      </c>
      <c r="CN3" s="1"/>
      <c r="CO3" s="5">
        <v>4</v>
      </c>
      <c r="CP3" s="5" t="s">
        <v>18</v>
      </c>
      <c r="CQ3" s="5">
        <v>0</v>
      </c>
      <c r="CR3" s="1">
        <f aca="true" t="shared" si="27" ref="CR3:CR8">IF(AND($G3=CO3,$I3=CQ3),3,IF(OR($G3-$I3=CO3-CQ3,$I3-$G3=CQ3-CO3),2,IF(OR(AND($G3=$I3,CO3=CQ3),AND($G3&gt;$I3,CO3&gt;CQ3),AND($G3&lt;$I3,CO3&lt;CQ3)),1,0)))</f>
        <v>0</v>
      </c>
      <c r="CS3" s="1"/>
      <c r="CT3" s="1" t="str">
        <f aca="true" t="shared" si="28" ref="CT3:CT8">$C3</f>
        <v>Frankreich</v>
      </c>
      <c r="CU3" s="1" t="str">
        <f aca="true" t="shared" si="29" ref="CU3:CU8">$E3</f>
        <v>Senegal</v>
      </c>
      <c r="CV3" s="1"/>
      <c r="CW3" s="5">
        <v>8</v>
      </c>
      <c r="CX3" s="5" t="s">
        <v>18</v>
      </c>
      <c r="CY3" s="5">
        <v>7</v>
      </c>
      <c r="CZ3" s="1">
        <f aca="true" t="shared" si="30" ref="CZ3:CZ8">IF(AND($G3=CW3,$I3=CY3),3,IF(OR($G3-$I3=CW3-CY3,$I3-$G3=CY3-CW3),2,IF(OR(AND($G3=$I3,CW3=CY3),AND($G3&gt;$I3,CW3&gt;CY3),AND($G3&lt;$I3,CW3&lt;CY3)),1,0)))</f>
        <v>0</v>
      </c>
      <c r="DA3" s="1"/>
      <c r="DB3" s="1" t="str">
        <f aca="true" t="shared" si="31" ref="DB3:DB8">$C3</f>
        <v>Frankreich</v>
      </c>
      <c r="DC3" s="1" t="str">
        <f aca="true" t="shared" si="32" ref="DC3:DC8">$E3</f>
        <v>Senegal</v>
      </c>
      <c r="DD3" s="1"/>
      <c r="DE3" s="5">
        <v>3</v>
      </c>
      <c r="DF3" s="5" t="s">
        <v>18</v>
      </c>
      <c r="DG3" s="5">
        <v>1</v>
      </c>
      <c r="DH3" s="1">
        <f aca="true" t="shared" si="33" ref="DH3:DH8">IF(AND($G3=DE3,$I3=DG3),3,IF(OR($G3-$I3=DE3-DG3,$I3-$G3=DG3-DE3),2,IF(OR(AND($G3=$I3,DE3=DG3),AND($G3&gt;$I3,DE3&gt;DG3),AND($G3&lt;$I3,DE3&lt;DG3)),1,0)))</f>
        <v>0</v>
      </c>
      <c r="DI3" s="1"/>
      <c r="DJ3" s="1" t="str">
        <f aca="true" t="shared" si="34" ref="DJ3:DJ8">$C3</f>
        <v>Frankreich</v>
      </c>
      <c r="DK3" s="1" t="str">
        <f aca="true" t="shared" si="35" ref="DK3:DK8">$E3</f>
        <v>Senegal</v>
      </c>
      <c r="DL3" s="1"/>
      <c r="DM3" s="5">
        <v>5</v>
      </c>
      <c r="DN3" s="5" t="s">
        <v>18</v>
      </c>
      <c r="DO3" s="5">
        <v>3</v>
      </c>
      <c r="DP3" s="1">
        <f aca="true" t="shared" si="36" ref="DP3:DP8">IF(AND($G3=DM3,$I3=DO3),3,IF(OR($G3-$I3=DM3-DO3,$I3-$G3=DO3-DM3),2,IF(OR(AND($G3=$I3,DM3=DO3),AND($G3&gt;$I3,DM3&gt;DO3),AND($G3&lt;$I3,DM3&lt;DO3)),1,0)))</f>
        <v>0</v>
      </c>
      <c r="DQ3" s="1"/>
      <c r="DR3" s="1" t="str">
        <f aca="true" t="shared" si="37" ref="DR3:DR8">$C3</f>
        <v>Frankreich</v>
      </c>
      <c r="DS3" s="1" t="str">
        <f aca="true" t="shared" si="38" ref="DS3:DS8">$E3</f>
        <v>Senegal</v>
      </c>
      <c r="DT3" s="1"/>
      <c r="DU3" s="5">
        <v>8</v>
      </c>
      <c r="DV3" s="5" t="s">
        <v>18</v>
      </c>
      <c r="DW3" s="5">
        <v>0</v>
      </c>
      <c r="DX3" s="1">
        <f aca="true" t="shared" si="39" ref="DX3:DX8">IF(AND($G3=DU3,$I3=DW3),3,IF(OR($G3-$I3=DU3-DW3,$I3-$G3=DW3-DU3),2,IF(OR(AND($G3=$I3,DU3=DW3),AND($G3&gt;$I3,DU3&gt;DW3),AND($G3&lt;$I3,DU3&lt;DW3)),1,0)))</f>
        <v>0</v>
      </c>
      <c r="DY3" s="1"/>
      <c r="DZ3" s="1" t="str">
        <f aca="true" t="shared" si="40" ref="DZ3:DZ8">$C3</f>
        <v>Frankreich</v>
      </c>
      <c r="EA3" s="1" t="str">
        <f aca="true" t="shared" si="41" ref="EA3:EA8">$E3</f>
        <v>Senegal</v>
      </c>
      <c r="EB3" s="1"/>
      <c r="EC3" s="5">
        <v>9</v>
      </c>
      <c r="ED3" s="5" t="s">
        <v>18</v>
      </c>
      <c r="EE3" s="5">
        <v>9</v>
      </c>
      <c r="EF3" s="1">
        <f aca="true" t="shared" si="42" ref="EF3:EF8">IF(AND($G3=EC3,$I3=EE3),3,IF(OR($G3-$I3=EC3-EE3,$I3-$G3=EE3-EC3),2,IF(OR(AND($G3=$I3,EC3=EE3),AND($G3&gt;$I3,EC3&gt;EE3),AND($G3&lt;$I3,EC3&lt;EE3)),1,0)))</f>
        <v>0</v>
      </c>
      <c r="EG3" s="1"/>
      <c r="EH3" s="1" t="str">
        <f aca="true" t="shared" si="43" ref="EH3:EH8">$C3</f>
        <v>Frankreich</v>
      </c>
      <c r="EI3" s="1" t="str">
        <f aca="true" t="shared" si="44" ref="EI3:EI8">$E3</f>
        <v>Senegal</v>
      </c>
      <c r="EJ3" s="1"/>
      <c r="EK3" s="5">
        <v>1</v>
      </c>
      <c r="EL3" s="5" t="s">
        <v>18</v>
      </c>
      <c r="EM3" s="5">
        <v>0</v>
      </c>
      <c r="EN3" s="1">
        <f aca="true" t="shared" si="45" ref="EN3:EN8">IF(AND($G3=EK3,$I3=EM3),3,IF(OR($G3-$I3=EK3-EM3,$I3-$G3=EM3-EK3),2,IF(OR(AND($G3=$I3,EK3=EM3),AND($G3&gt;$I3,EK3&gt;EM3),AND($G3&lt;$I3,EK3&lt;EM3)),1,0)))</f>
        <v>0</v>
      </c>
      <c r="EO3" s="1"/>
      <c r="EP3" s="1" t="str">
        <f aca="true" t="shared" si="46" ref="EP3:EP8">$C3</f>
        <v>Frankreich</v>
      </c>
      <c r="EQ3" s="1" t="str">
        <f aca="true" t="shared" si="47" ref="EQ3:EQ8">$E3</f>
        <v>Senegal</v>
      </c>
      <c r="ER3" s="1"/>
      <c r="ES3" s="5">
        <v>1</v>
      </c>
      <c r="ET3" s="5" t="s">
        <v>18</v>
      </c>
      <c r="EU3" s="5">
        <v>0</v>
      </c>
      <c r="EV3" s="1">
        <f aca="true" t="shared" si="48" ref="EV3:EV8">IF(AND($G3=ES3,$I3=EU3),3,IF(OR($G3-$I3=ES3-EU3,$I3-$G3=EU3-ES3),2,IF(OR(AND($G3=$I3,ES3=EU3),AND($G3&gt;$I3,ES3&gt;EU3),AND($G3&lt;$I3,ES3&lt;EU3)),1,0)))</f>
        <v>0</v>
      </c>
      <c r="EW3" s="1"/>
      <c r="EX3" s="1" t="str">
        <f aca="true" t="shared" si="49" ref="EX3:EX8">$C3</f>
        <v>Frankreich</v>
      </c>
      <c r="EY3" s="1" t="str">
        <f aca="true" t="shared" si="50" ref="EY3:EY8">$E3</f>
        <v>Senegal</v>
      </c>
      <c r="EZ3" s="1"/>
      <c r="FA3" s="5">
        <f aca="true" ca="1" t="shared" si="51" ref="FA3:FA8">IF($A$117="",0,INT(RAND()*10))</f>
        <v>3</v>
      </c>
      <c r="FB3" s="5" t="s">
        <v>18</v>
      </c>
      <c r="FC3" s="5">
        <f aca="true" ca="1" t="shared" si="52" ref="FC3:FC8">IF($A$117="",0,INT(RAND()*10))</f>
        <v>9</v>
      </c>
      <c r="FD3" s="1">
        <f aca="true" t="shared" si="53" ref="FD3:FD8">IF(AND($G3=FA3,$I3=FC3),3,IF(OR($G3-$I3=FA3-FC3,$I3-$G3=FC3-FA3),2,IF(OR(AND($G3=$I3,FA3=FC3),AND($G3&gt;$I3,FA3&gt;FC3),AND($G3&lt;$I3,FA3&lt;FC3)),1,0)))</f>
        <v>1</v>
      </c>
      <c r="FE3" s="1"/>
      <c r="FF3" s="1" t="str">
        <f aca="true" t="shared" si="54" ref="FF3:FF8">$C3</f>
        <v>Frankreich</v>
      </c>
      <c r="FG3" s="1" t="str">
        <f aca="true" t="shared" si="55" ref="FG3:FG8">$E3</f>
        <v>Senegal</v>
      </c>
      <c r="FH3" s="1"/>
      <c r="FI3" s="5">
        <f aca="true" ca="1" t="shared" si="56" ref="FI3:FI8">IF($A$117="",0,INT(RAND()*10))</f>
        <v>1</v>
      </c>
      <c r="FJ3" s="5" t="s">
        <v>18</v>
      </c>
      <c r="FK3" s="5">
        <f aca="true" ca="1" t="shared" si="57" ref="FK3:FK8">IF($A$117="",0,INT(RAND()*10))</f>
        <v>1</v>
      </c>
      <c r="FL3" s="1">
        <f aca="true" t="shared" si="58" ref="FL3:FL8">IF(AND($G3=FI3,$I3=FK3),3,IF(OR($G3-$I3=FI3-FK3,$I3-$G3=FK3-FI3),2,IF(OR(AND($G3=$I3,FI3=FK3),AND($G3&gt;$I3,FI3&gt;FK3),AND($G3&lt;$I3,FI3&lt;FK3)),1,0)))</f>
        <v>0</v>
      </c>
      <c r="FM3" s="1"/>
      <c r="FN3" s="1" t="str">
        <f aca="true" t="shared" si="59" ref="FN3:FN8">$C3</f>
        <v>Frankreich</v>
      </c>
      <c r="FO3" s="1" t="str">
        <f aca="true" t="shared" si="60" ref="FO3:FO8">$E3</f>
        <v>Senegal</v>
      </c>
      <c r="FP3" s="1"/>
      <c r="FQ3" s="5">
        <f>G3</f>
        <v>0</v>
      </c>
      <c r="FR3" s="5" t="s">
        <v>18</v>
      </c>
      <c r="FS3" s="5">
        <f>I3</f>
        <v>1</v>
      </c>
      <c r="FT3" s="1">
        <f aca="true" t="shared" si="61" ref="FT3:FT8">IF(AND($G3=FQ3,$I3=FS3),3,IF(OR($G3-$I3=FQ3-FS3,$I3-$G3=FS3-FQ3),2,IF(OR(AND($G3=$I3,FQ3=FS3),AND($G3&gt;$I3,FQ3&gt;FS3),AND($G3&lt;$I3,FQ3&lt;FS3)),1,0)))</f>
        <v>3</v>
      </c>
    </row>
    <row r="4" spans="1:176" ht="13.5">
      <c r="A4" s="7">
        <v>37408.458333333336</v>
      </c>
      <c r="B4" s="4" t="s">
        <v>22</v>
      </c>
      <c r="C4" s="3" t="str">
        <f>W4</f>
        <v>Uruguay</v>
      </c>
      <c r="D4" s="3" t="s">
        <v>17</v>
      </c>
      <c r="E4" s="3" t="str">
        <f>W5</f>
        <v>Dänemark</v>
      </c>
      <c r="F4" s="1"/>
      <c r="G4" s="33">
        <v>1</v>
      </c>
      <c r="H4" s="33" t="s">
        <v>18</v>
      </c>
      <c r="I4" s="33">
        <v>2</v>
      </c>
      <c r="J4" s="11" t="s">
        <v>19</v>
      </c>
      <c r="K4" s="1"/>
      <c r="L4" s="2" t="str">
        <f>IF($AB2=3,W2,IF($AB3=3,W3,IF($AB4=3,W4,W5)))</f>
        <v>Uruguay</v>
      </c>
      <c r="M4" s="2">
        <f>IF($AB2=3,X2,IF($AB3=3,X3,IF($AB4=3,X4,X5)))</f>
        <v>2</v>
      </c>
      <c r="N4" s="2">
        <f>IF($AB2=3,Y2,IF($AB3=3,Y3,IF($AB4=3,Y4,Y5)))</f>
        <v>4</v>
      </c>
      <c r="O4" s="2">
        <f>IF($AB2=3,Z2,IF($AB3=3,Z3,IF($AB4=3,Z4,Z5)))</f>
        <v>5</v>
      </c>
      <c r="P4" s="2">
        <f>IF($AB2=3,AA2,IF($AB3=3,AA3,IF($AB4=3,AA4,AA5)))</f>
        <v>-1</v>
      </c>
      <c r="R4" s="1">
        <f t="shared" si="0"/>
        <v>0</v>
      </c>
      <c r="S4" s="1">
        <f t="shared" si="1"/>
        <v>3</v>
      </c>
      <c r="T4" s="1">
        <f t="shared" si="2"/>
        <v>1</v>
      </c>
      <c r="U4" s="1">
        <f t="shared" si="3"/>
        <v>2</v>
      </c>
      <c r="W4" s="3" t="s">
        <v>23</v>
      </c>
      <c r="X4" s="1">
        <f>R4+S5+S8</f>
        <v>2</v>
      </c>
      <c r="Y4" s="1">
        <f>T4+U5+U8</f>
        <v>4</v>
      </c>
      <c r="Z4" s="1">
        <f>U4+T5+T8</f>
        <v>5</v>
      </c>
      <c r="AA4" s="1">
        <f>Y4-Z4</f>
        <v>-1</v>
      </c>
      <c r="AB4" s="1">
        <f>IF(LARGE(AC2:AC5,1)=AC4,1,IF(LARGE(AC2:AC5,2)=AC4,2,IF(LARGE(AC2:AC5,3)=AC4,3,4)))</f>
        <v>3</v>
      </c>
      <c r="AC4" s="6">
        <f>X4*1000000000000+AA4*1000000000+Y4*1000000+AE4*1000+AD4</f>
        <v>1999004000000</v>
      </c>
      <c r="AD4" s="5"/>
      <c r="AE4" s="1">
        <f>IF(AND(X4=X2,AND(AA4=AA2,Y4=Y2)),U5-T5,0)+IF(AND(X4=X3,AND(AA4=AA3,Y4=Y3)),U8-T8,0)+IF(AND(X4=X5,AND(AA4=AA5,Y4=Y5)),T4-U4,0)</f>
        <v>0</v>
      </c>
      <c r="AF4" s="1"/>
      <c r="AG4" s="1" t="str">
        <f t="shared" si="4"/>
        <v>Uruguay</v>
      </c>
      <c r="AH4" s="1" t="str">
        <f t="shared" si="5"/>
        <v>Dänemark</v>
      </c>
      <c r="AI4" s="1"/>
      <c r="AJ4" s="5">
        <v>2</v>
      </c>
      <c r="AK4" s="5" t="s">
        <v>18</v>
      </c>
      <c r="AL4" s="5">
        <v>2</v>
      </c>
      <c r="AM4" s="1">
        <f t="shared" si="6"/>
        <v>0</v>
      </c>
      <c r="AO4" s="1"/>
      <c r="AP4" s="1" t="str">
        <f t="shared" si="7"/>
        <v>Uruguay</v>
      </c>
      <c r="AQ4" s="1" t="str">
        <f t="shared" si="8"/>
        <v>Dänemark</v>
      </c>
      <c r="AR4" s="1"/>
      <c r="AS4" s="33">
        <v>1</v>
      </c>
      <c r="AT4" s="33" t="s">
        <v>18</v>
      </c>
      <c r="AU4" s="33">
        <v>1</v>
      </c>
      <c r="AV4" s="1">
        <f t="shared" si="9"/>
        <v>0</v>
      </c>
      <c r="AW4" s="1"/>
      <c r="AX4" s="1" t="str">
        <f t="shared" si="10"/>
        <v>Uruguay</v>
      </c>
      <c r="AY4" s="1" t="str">
        <f t="shared" si="11"/>
        <v>Dänemark</v>
      </c>
      <c r="AZ4" s="1"/>
      <c r="BA4" s="5">
        <v>2</v>
      </c>
      <c r="BB4" s="5" t="s">
        <v>18</v>
      </c>
      <c r="BC4" s="5">
        <v>3</v>
      </c>
      <c r="BD4" s="1">
        <f t="shared" si="12"/>
        <v>2</v>
      </c>
      <c r="BE4" s="1"/>
      <c r="BF4" s="1" t="str">
        <f t="shared" si="13"/>
        <v>Uruguay</v>
      </c>
      <c r="BG4" s="1" t="str">
        <f t="shared" si="14"/>
        <v>Dänemark</v>
      </c>
      <c r="BH4" s="1"/>
      <c r="BI4" s="5">
        <v>1</v>
      </c>
      <c r="BJ4" s="5" t="s">
        <v>18</v>
      </c>
      <c r="BK4" s="5">
        <v>2</v>
      </c>
      <c r="BL4" s="1">
        <f t="shared" si="15"/>
        <v>3</v>
      </c>
      <c r="BM4" s="1"/>
      <c r="BN4" s="1" t="str">
        <f t="shared" si="16"/>
        <v>Uruguay</v>
      </c>
      <c r="BO4" s="1" t="str">
        <f t="shared" si="17"/>
        <v>Dänemark</v>
      </c>
      <c r="BP4" s="1"/>
      <c r="BQ4" s="5">
        <v>9</v>
      </c>
      <c r="BR4" s="5" t="s">
        <v>18</v>
      </c>
      <c r="BS4" s="5">
        <v>1</v>
      </c>
      <c r="BT4" s="1">
        <f t="shared" si="18"/>
        <v>0</v>
      </c>
      <c r="BU4" s="1"/>
      <c r="BV4" s="1" t="str">
        <f t="shared" si="19"/>
        <v>Uruguay</v>
      </c>
      <c r="BW4" s="1" t="str">
        <f t="shared" si="20"/>
        <v>Dänemark</v>
      </c>
      <c r="BX4" s="1"/>
      <c r="BY4" s="5">
        <v>4</v>
      </c>
      <c r="BZ4" s="5" t="s">
        <v>18</v>
      </c>
      <c r="CA4" s="5">
        <v>2</v>
      </c>
      <c r="CB4" s="1">
        <f t="shared" si="21"/>
        <v>0</v>
      </c>
      <c r="CC4" s="1"/>
      <c r="CD4" s="1" t="str">
        <f t="shared" si="22"/>
        <v>Uruguay</v>
      </c>
      <c r="CE4" s="1" t="str">
        <f t="shared" si="23"/>
        <v>Dänemark</v>
      </c>
      <c r="CF4" s="1"/>
      <c r="CG4" s="5">
        <v>8</v>
      </c>
      <c r="CH4" s="5" t="s">
        <v>18</v>
      </c>
      <c r="CI4" s="5">
        <v>6</v>
      </c>
      <c r="CJ4" s="1">
        <f t="shared" si="24"/>
        <v>0</v>
      </c>
      <c r="CK4" s="1"/>
      <c r="CL4" s="1" t="str">
        <f t="shared" si="25"/>
        <v>Uruguay</v>
      </c>
      <c r="CM4" s="1" t="str">
        <f t="shared" si="26"/>
        <v>Dänemark</v>
      </c>
      <c r="CN4" s="1"/>
      <c r="CO4" s="5">
        <v>7</v>
      </c>
      <c r="CP4" s="5" t="s">
        <v>18</v>
      </c>
      <c r="CQ4" s="5">
        <v>2</v>
      </c>
      <c r="CR4" s="1">
        <f t="shared" si="27"/>
        <v>0</v>
      </c>
      <c r="CS4" s="1"/>
      <c r="CT4" s="1" t="str">
        <f t="shared" si="28"/>
        <v>Uruguay</v>
      </c>
      <c r="CU4" s="1" t="str">
        <f t="shared" si="29"/>
        <v>Dänemark</v>
      </c>
      <c r="CV4" s="1"/>
      <c r="CW4" s="5">
        <v>1</v>
      </c>
      <c r="CX4" s="5" t="s">
        <v>18</v>
      </c>
      <c r="CY4" s="5">
        <v>4</v>
      </c>
      <c r="CZ4" s="1">
        <f t="shared" si="30"/>
        <v>1</v>
      </c>
      <c r="DA4" s="1"/>
      <c r="DB4" s="1" t="str">
        <f t="shared" si="31"/>
        <v>Uruguay</v>
      </c>
      <c r="DC4" s="1" t="str">
        <f t="shared" si="32"/>
        <v>Dänemark</v>
      </c>
      <c r="DD4" s="1"/>
      <c r="DE4" s="5">
        <v>1</v>
      </c>
      <c r="DF4" s="5" t="s">
        <v>18</v>
      </c>
      <c r="DG4" s="5">
        <v>2</v>
      </c>
      <c r="DH4" s="1">
        <f t="shared" si="33"/>
        <v>3</v>
      </c>
      <c r="DI4" s="1"/>
      <c r="DJ4" s="1" t="str">
        <f t="shared" si="34"/>
        <v>Uruguay</v>
      </c>
      <c r="DK4" s="1" t="str">
        <f t="shared" si="35"/>
        <v>Dänemark</v>
      </c>
      <c r="DL4" s="1"/>
      <c r="DM4" s="5">
        <v>7</v>
      </c>
      <c r="DN4" s="5" t="s">
        <v>18</v>
      </c>
      <c r="DO4" s="5">
        <v>0</v>
      </c>
      <c r="DP4" s="1">
        <f t="shared" si="36"/>
        <v>0</v>
      </c>
      <c r="DQ4" s="1"/>
      <c r="DR4" s="1" t="str">
        <f t="shared" si="37"/>
        <v>Uruguay</v>
      </c>
      <c r="DS4" s="1" t="str">
        <f t="shared" si="38"/>
        <v>Dänemark</v>
      </c>
      <c r="DT4" s="1"/>
      <c r="DU4" s="5">
        <v>7</v>
      </c>
      <c r="DV4" s="5" t="s">
        <v>18</v>
      </c>
      <c r="DW4" s="5">
        <v>8</v>
      </c>
      <c r="DX4" s="1">
        <f t="shared" si="39"/>
        <v>2</v>
      </c>
      <c r="DY4" s="1"/>
      <c r="DZ4" s="1" t="str">
        <f t="shared" si="40"/>
        <v>Uruguay</v>
      </c>
      <c r="EA4" s="1" t="str">
        <f t="shared" si="41"/>
        <v>Dänemark</v>
      </c>
      <c r="EB4" s="1"/>
      <c r="EC4" s="5">
        <v>2</v>
      </c>
      <c r="ED4" s="5" t="s">
        <v>18</v>
      </c>
      <c r="EE4" s="5">
        <v>2</v>
      </c>
      <c r="EF4" s="1">
        <f t="shared" si="42"/>
        <v>0</v>
      </c>
      <c r="EG4" s="1"/>
      <c r="EH4" s="1" t="str">
        <f t="shared" si="43"/>
        <v>Uruguay</v>
      </c>
      <c r="EI4" s="1" t="str">
        <f t="shared" si="44"/>
        <v>Dänemark</v>
      </c>
      <c r="EJ4" s="1"/>
      <c r="EK4" s="5">
        <v>1</v>
      </c>
      <c r="EL4" s="5" t="s">
        <v>18</v>
      </c>
      <c r="EM4" s="5">
        <v>2</v>
      </c>
      <c r="EN4" s="1">
        <f t="shared" si="45"/>
        <v>3</v>
      </c>
      <c r="EO4" s="1"/>
      <c r="EP4" s="1" t="str">
        <f t="shared" si="46"/>
        <v>Uruguay</v>
      </c>
      <c r="EQ4" s="1" t="str">
        <f t="shared" si="47"/>
        <v>Dänemark</v>
      </c>
      <c r="ER4" s="1"/>
      <c r="ES4" s="5">
        <v>1</v>
      </c>
      <c r="ET4" s="5" t="s">
        <v>18</v>
      </c>
      <c r="EU4" s="5">
        <v>3</v>
      </c>
      <c r="EV4" s="1">
        <f t="shared" si="48"/>
        <v>1</v>
      </c>
      <c r="EW4" s="1"/>
      <c r="EX4" s="1" t="str">
        <f t="shared" si="49"/>
        <v>Uruguay</v>
      </c>
      <c r="EY4" s="1" t="str">
        <f t="shared" si="50"/>
        <v>Dänemark</v>
      </c>
      <c r="EZ4" s="1"/>
      <c r="FA4" s="5">
        <f ca="1" t="shared" si="51"/>
        <v>1</v>
      </c>
      <c r="FB4" s="5" t="s">
        <v>18</v>
      </c>
      <c r="FC4" s="5">
        <f ca="1" t="shared" si="52"/>
        <v>2</v>
      </c>
      <c r="FD4" s="1">
        <f t="shared" si="53"/>
        <v>3</v>
      </c>
      <c r="FE4" s="1"/>
      <c r="FF4" s="1" t="str">
        <f t="shared" si="54"/>
        <v>Uruguay</v>
      </c>
      <c r="FG4" s="1" t="str">
        <f t="shared" si="55"/>
        <v>Dänemark</v>
      </c>
      <c r="FH4" s="1"/>
      <c r="FI4" s="5">
        <f ca="1" t="shared" si="56"/>
        <v>4</v>
      </c>
      <c r="FJ4" s="5" t="s">
        <v>18</v>
      </c>
      <c r="FK4" s="5">
        <f ca="1" t="shared" si="57"/>
        <v>1</v>
      </c>
      <c r="FL4" s="1">
        <f t="shared" si="58"/>
        <v>0</v>
      </c>
      <c r="FM4" s="1"/>
      <c r="FN4" s="1" t="str">
        <f t="shared" si="59"/>
        <v>Uruguay</v>
      </c>
      <c r="FO4" s="1" t="str">
        <f t="shared" si="60"/>
        <v>Dänemark</v>
      </c>
      <c r="FP4" s="1"/>
      <c r="FQ4" s="5">
        <f aca="true" t="shared" si="62" ref="FQ4:FQ67">G4</f>
        <v>1</v>
      </c>
      <c r="FR4" s="5" t="s">
        <v>18</v>
      </c>
      <c r="FS4" s="5">
        <f aca="true" t="shared" si="63" ref="FS4:FS67">I4</f>
        <v>2</v>
      </c>
      <c r="FT4" s="1">
        <f t="shared" si="61"/>
        <v>3</v>
      </c>
    </row>
    <row r="5" spans="1:176" ht="13.5">
      <c r="A5" s="7">
        <v>37413.5625</v>
      </c>
      <c r="B5" s="4" t="s">
        <v>24</v>
      </c>
      <c r="C5" s="3" t="str">
        <f>W2</f>
        <v>Frankreich</v>
      </c>
      <c r="D5" s="3" t="s">
        <v>17</v>
      </c>
      <c r="E5" s="3" t="str">
        <f>W4</f>
        <v>Uruguay</v>
      </c>
      <c r="F5" s="1"/>
      <c r="G5" s="33">
        <v>0</v>
      </c>
      <c r="H5" s="33" t="s">
        <v>18</v>
      </c>
      <c r="I5" s="33">
        <v>0</v>
      </c>
      <c r="J5" s="11" t="s">
        <v>19</v>
      </c>
      <c r="K5" s="1"/>
      <c r="L5" s="2" t="str">
        <f>IF($AB2=4,W2,IF($AB3=4,W3,IF($AB4=4,W4,W5)))</f>
        <v>Frankreich</v>
      </c>
      <c r="M5" s="2">
        <f>IF($AB2=4,X2,IF($AB3=4,X3,IF($AB4=4,X4,X5)))</f>
        <v>1</v>
      </c>
      <c r="N5" s="2">
        <f>IF($AB2=4,Y2,IF($AB3=4,Y3,IF($AB4=4,Y4,Y5)))</f>
        <v>0</v>
      </c>
      <c r="O5" s="2">
        <f>IF($AB2=4,Z2,IF($AB3=4,Z3,IF($AB4=4,Z4,Z5)))</f>
        <v>3</v>
      </c>
      <c r="P5" s="2">
        <f>IF($AB2=4,AA2,IF($AB3=4,AA3,IF($AB4=4,AA4,AA5)))</f>
        <v>-3</v>
      </c>
      <c r="R5" s="1">
        <f t="shared" si="0"/>
        <v>1</v>
      </c>
      <c r="S5" s="1">
        <f t="shared" si="1"/>
        <v>1</v>
      </c>
      <c r="T5" s="1">
        <f t="shared" si="2"/>
        <v>0</v>
      </c>
      <c r="U5" s="1">
        <f t="shared" si="3"/>
        <v>0</v>
      </c>
      <c r="W5" s="3" t="s">
        <v>25</v>
      </c>
      <c r="X5" s="1">
        <f>S4+R6+R7</f>
        <v>7</v>
      </c>
      <c r="Y5" s="1">
        <f>U4+T6+T7</f>
        <v>5</v>
      </c>
      <c r="Z5" s="1">
        <f>T4+U6+U7</f>
        <v>2</v>
      </c>
      <c r="AA5" s="1">
        <f>Y5-Z5</f>
        <v>3</v>
      </c>
      <c r="AB5" s="1">
        <f>IF(LARGE(AC2:AC5,1)=AC5,1,IF(LARGE(AC2:AC5,2)=AC5,2,IF(LARGE(AC2:AC5,3)=AC5,3,4)))</f>
        <v>1</v>
      </c>
      <c r="AC5" s="6">
        <f>X5*1000000000000+AA5*1000000000+Y5*1000000+AE5*1000+AD5</f>
        <v>7003005000000</v>
      </c>
      <c r="AD5" s="5"/>
      <c r="AE5" s="1">
        <f>IF(AND(X5=X2,AND(AA5=AA2,Y5=Y2)),T7-U7,0)+IF(AND(X5=X3,AND(AA5=AA3,Y5=Y3)),T6-U6,0)+IF(AND(X5=X4,AND(AA5=AA4,Y5=Y4)),U4-T4,0)</f>
        <v>0</v>
      </c>
      <c r="AF5" s="1"/>
      <c r="AG5" s="1" t="str">
        <f t="shared" si="4"/>
        <v>Frankreich</v>
      </c>
      <c r="AH5" s="1" t="str">
        <f t="shared" si="5"/>
        <v>Uruguay</v>
      </c>
      <c r="AI5" s="1"/>
      <c r="AJ5" s="5">
        <v>3</v>
      </c>
      <c r="AK5" s="5" t="s">
        <v>18</v>
      </c>
      <c r="AL5" s="5">
        <v>1</v>
      </c>
      <c r="AM5" s="1">
        <f t="shared" si="6"/>
        <v>0</v>
      </c>
      <c r="AN5" s="23" t="s">
        <v>26</v>
      </c>
      <c r="AO5" s="1"/>
      <c r="AP5" s="1" t="str">
        <f t="shared" si="7"/>
        <v>Frankreich</v>
      </c>
      <c r="AQ5" s="1" t="str">
        <f t="shared" si="8"/>
        <v>Uruguay</v>
      </c>
      <c r="AR5" s="1"/>
      <c r="AS5" s="33">
        <v>2</v>
      </c>
      <c r="AT5" s="33" t="s">
        <v>18</v>
      </c>
      <c r="AU5" s="33">
        <v>0</v>
      </c>
      <c r="AV5" s="1">
        <f t="shared" si="9"/>
        <v>0</v>
      </c>
      <c r="AW5" s="1"/>
      <c r="AX5" s="1" t="str">
        <f t="shared" si="10"/>
        <v>Frankreich</v>
      </c>
      <c r="AY5" s="1" t="str">
        <f t="shared" si="11"/>
        <v>Uruguay</v>
      </c>
      <c r="AZ5" s="1"/>
      <c r="BA5" s="5">
        <v>2</v>
      </c>
      <c r="BB5" s="5" t="s">
        <v>18</v>
      </c>
      <c r="BC5" s="5">
        <v>1</v>
      </c>
      <c r="BD5" s="1">
        <f t="shared" si="12"/>
        <v>0</v>
      </c>
      <c r="BE5" s="1"/>
      <c r="BF5" s="1" t="str">
        <f t="shared" si="13"/>
        <v>Frankreich</v>
      </c>
      <c r="BG5" s="1" t="str">
        <f t="shared" si="14"/>
        <v>Uruguay</v>
      </c>
      <c r="BH5" s="1"/>
      <c r="BI5" s="5">
        <v>2</v>
      </c>
      <c r="BJ5" s="5" t="s">
        <v>18</v>
      </c>
      <c r="BK5" s="5">
        <v>0</v>
      </c>
      <c r="BL5" s="1">
        <f t="shared" si="15"/>
        <v>0</v>
      </c>
      <c r="BM5" s="1"/>
      <c r="BN5" s="1" t="str">
        <f t="shared" si="16"/>
        <v>Frankreich</v>
      </c>
      <c r="BO5" s="1" t="str">
        <f t="shared" si="17"/>
        <v>Uruguay</v>
      </c>
      <c r="BP5" s="1"/>
      <c r="BQ5" s="5">
        <v>4</v>
      </c>
      <c r="BR5" s="5" t="s">
        <v>18</v>
      </c>
      <c r="BS5" s="5">
        <v>6</v>
      </c>
      <c r="BT5" s="1">
        <f t="shared" si="18"/>
        <v>0</v>
      </c>
      <c r="BU5" s="1"/>
      <c r="BV5" s="1" t="str">
        <f t="shared" si="19"/>
        <v>Frankreich</v>
      </c>
      <c r="BW5" s="1" t="str">
        <f t="shared" si="20"/>
        <v>Uruguay</v>
      </c>
      <c r="BX5" s="1"/>
      <c r="BY5" s="5">
        <v>2</v>
      </c>
      <c r="BZ5" s="5" t="s">
        <v>18</v>
      </c>
      <c r="CA5" s="5">
        <v>2</v>
      </c>
      <c r="CB5" s="1">
        <f t="shared" si="21"/>
        <v>2</v>
      </c>
      <c r="CC5" s="1"/>
      <c r="CD5" s="1" t="str">
        <f t="shared" si="22"/>
        <v>Frankreich</v>
      </c>
      <c r="CE5" s="1" t="str">
        <f t="shared" si="23"/>
        <v>Uruguay</v>
      </c>
      <c r="CF5" s="1"/>
      <c r="CG5" s="5">
        <v>4</v>
      </c>
      <c r="CH5" s="5" t="s">
        <v>18</v>
      </c>
      <c r="CI5" s="5">
        <v>4</v>
      </c>
      <c r="CJ5" s="1">
        <f t="shared" si="24"/>
        <v>2</v>
      </c>
      <c r="CK5" s="1"/>
      <c r="CL5" s="1" t="str">
        <f t="shared" si="25"/>
        <v>Frankreich</v>
      </c>
      <c r="CM5" s="1" t="str">
        <f t="shared" si="26"/>
        <v>Uruguay</v>
      </c>
      <c r="CN5" s="1"/>
      <c r="CO5" s="5">
        <v>4</v>
      </c>
      <c r="CP5" s="5" t="s">
        <v>18</v>
      </c>
      <c r="CQ5" s="5">
        <v>7</v>
      </c>
      <c r="CR5" s="1">
        <f t="shared" si="27"/>
        <v>0</v>
      </c>
      <c r="CS5" s="1"/>
      <c r="CT5" s="1" t="str">
        <f t="shared" si="28"/>
        <v>Frankreich</v>
      </c>
      <c r="CU5" s="1" t="str">
        <f t="shared" si="29"/>
        <v>Uruguay</v>
      </c>
      <c r="CV5" s="1"/>
      <c r="CW5" s="5">
        <v>4</v>
      </c>
      <c r="CX5" s="5" t="s">
        <v>18</v>
      </c>
      <c r="CY5" s="5">
        <v>4</v>
      </c>
      <c r="CZ5" s="1">
        <f t="shared" si="30"/>
        <v>2</v>
      </c>
      <c r="DA5" s="1"/>
      <c r="DB5" s="1" t="str">
        <f t="shared" si="31"/>
        <v>Frankreich</v>
      </c>
      <c r="DC5" s="1" t="str">
        <f t="shared" si="32"/>
        <v>Uruguay</v>
      </c>
      <c r="DD5" s="1"/>
      <c r="DE5" s="5">
        <v>2</v>
      </c>
      <c r="DF5" s="5" t="s">
        <v>18</v>
      </c>
      <c r="DG5" s="5">
        <v>0</v>
      </c>
      <c r="DH5" s="1">
        <f t="shared" si="33"/>
        <v>0</v>
      </c>
      <c r="DI5" s="1"/>
      <c r="DJ5" s="1" t="str">
        <f t="shared" si="34"/>
        <v>Frankreich</v>
      </c>
      <c r="DK5" s="1" t="str">
        <f t="shared" si="35"/>
        <v>Uruguay</v>
      </c>
      <c r="DL5" s="1"/>
      <c r="DM5" s="5">
        <v>3</v>
      </c>
      <c r="DN5" s="5" t="s">
        <v>18</v>
      </c>
      <c r="DO5" s="5">
        <v>2</v>
      </c>
      <c r="DP5" s="1">
        <f t="shared" si="36"/>
        <v>0</v>
      </c>
      <c r="DQ5" s="1"/>
      <c r="DR5" s="1" t="str">
        <f t="shared" si="37"/>
        <v>Frankreich</v>
      </c>
      <c r="DS5" s="1" t="str">
        <f t="shared" si="38"/>
        <v>Uruguay</v>
      </c>
      <c r="DT5" s="1"/>
      <c r="DU5" s="5">
        <v>3</v>
      </c>
      <c r="DV5" s="5" t="s">
        <v>18</v>
      </c>
      <c r="DW5" s="5">
        <v>8</v>
      </c>
      <c r="DX5" s="1">
        <f t="shared" si="39"/>
        <v>0</v>
      </c>
      <c r="DY5" s="1"/>
      <c r="DZ5" s="1" t="str">
        <f t="shared" si="40"/>
        <v>Frankreich</v>
      </c>
      <c r="EA5" s="1" t="str">
        <f t="shared" si="41"/>
        <v>Uruguay</v>
      </c>
      <c r="EB5" s="1"/>
      <c r="EC5" s="5">
        <v>4</v>
      </c>
      <c r="ED5" s="5" t="s">
        <v>18</v>
      </c>
      <c r="EE5" s="5">
        <v>1</v>
      </c>
      <c r="EF5" s="1">
        <f t="shared" si="42"/>
        <v>0</v>
      </c>
      <c r="EG5" s="1"/>
      <c r="EH5" s="1" t="str">
        <f t="shared" si="43"/>
        <v>Frankreich</v>
      </c>
      <c r="EI5" s="1" t="str">
        <f t="shared" si="44"/>
        <v>Uruguay</v>
      </c>
      <c r="EJ5" s="1"/>
      <c r="EK5" s="5">
        <v>3</v>
      </c>
      <c r="EL5" s="5" t="s">
        <v>18</v>
      </c>
      <c r="EM5" s="5">
        <v>1</v>
      </c>
      <c r="EN5" s="1">
        <f t="shared" si="45"/>
        <v>0</v>
      </c>
      <c r="EO5" s="1"/>
      <c r="EP5" s="1" t="str">
        <f t="shared" si="46"/>
        <v>Frankreich</v>
      </c>
      <c r="EQ5" s="1" t="str">
        <f t="shared" si="47"/>
        <v>Uruguay</v>
      </c>
      <c r="ER5" s="1"/>
      <c r="ES5" s="5">
        <v>2</v>
      </c>
      <c r="ET5" s="5" t="s">
        <v>18</v>
      </c>
      <c r="EU5" s="5">
        <v>1</v>
      </c>
      <c r="EV5" s="1">
        <f t="shared" si="48"/>
        <v>0</v>
      </c>
      <c r="EW5" s="1"/>
      <c r="EX5" s="1" t="str">
        <f t="shared" si="49"/>
        <v>Frankreich</v>
      </c>
      <c r="EY5" s="1" t="str">
        <f t="shared" si="50"/>
        <v>Uruguay</v>
      </c>
      <c r="EZ5" s="1"/>
      <c r="FA5" s="5">
        <f ca="1" t="shared" si="51"/>
        <v>1</v>
      </c>
      <c r="FB5" s="5" t="s">
        <v>18</v>
      </c>
      <c r="FC5" s="5">
        <f ca="1" t="shared" si="52"/>
        <v>1</v>
      </c>
      <c r="FD5" s="1">
        <f t="shared" si="53"/>
        <v>2</v>
      </c>
      <c r="FE5" s="1"/>
      <c r="FF5" s="1" t="str">
        <f t="shared" si="54"/>
        <v>Frankreich</v>
      </c>
      <c r="FG5" s="1" t="str">
        <f t="shared" si="55"/>
        <v>Uruguay</v>
      </c>
      <c r="FH5" s="1"/>
      <c r="FI5" s="5">
        <f ca="1" t="shared" si="56"/>
        <v>2</v>
      </c>
      <c r="FJ5" s="5" t="s">
        <v>18</v>
      </c>
      <c r="FK5" s="5">
        <f ca="1" t="shared" si="57"/>
        <v>1</v>
      </c>
      <c r="FL5" s="1">
        <f t="shared" si="58"/>
        <v>0</v>
      </c>
      <c r="FM5" s="1"/>
      <c r="FN5" s="1" t="str">
        <f t="shared" si="59"/>
        <v>Frankreich</v>
      </c>
      <c r="FO5" s="1" t="str">
        <f t="shared" si="60"/>
        <v>Uruguay</v>
      </c>
      <c r="FP5" s="1"/>
      <c r="FQ5" s="5">
        <f t="shared" si="62"/>
        <v>0</v>
      </c>
      <c r="FR5" s="5" t="s">
        <v>18</v>
      </c>
      <c r="FS5" s="5">
        <f t="shared" si="63"/>
        <v>0</v>
      </c>
      <c r="FT5" s="1">
        <f t="shared" si="61"/>
        <v>3</v>
      </c>
    </row>
    <row r="6" spans="1:176" ht="13.5">
      <c r="A6" s="7">
        <v>37413.354166666664</v>
      </c>
      <c r="B6" s="4" t="s">
        <v>27</v>
      </c>
      <c r="C6" s="3" t="str">
        <f>W5</f>
        <v>Dänemark</v>
      </c>
      <c r="D6" s="3" t="s">
        <v>17</v>
      </c>
      <c r="E6" s="3" t="str">
        <f>W3</f>
        <v>Senegal</v>
      </c>
      <c r="F6" s="1"/>
      <c r="G6" s="33">
        <v>1</v>
      </c>
      <c r="H6" s="33" t="s">
        <v>18</v>
      </c>
      <c r="I6" s="33">
        <v>1</v>
      </c>
      <c r="J6" s="11" t="s">
        <v>19</v>
      </c>
      <c r="K6" s="1"/>
      <c r="L6" s="1"/>
      <c r="M6" s="1"/>
      <c r="N6" s="1"/>
      <c r="O6" s="1"/>
      <c r="R6" s="1">
        <f t="shared" si="0"/>
        <v>1</v>
      </c>
      <c r="S6" s="1">
        <f t="shared" si="1"/>
        <v>1</v>
      </c>
      <c r="T6" s="1">
        <f t="shared" si="2"/>
        <v>1</v>
      </c>
      <c r="U6" s="1">
        <f t="shared" si="3"/>
        <v>1</v>
      </c>
      <c r="W6" s="1"/>
      <c r="X6" s="1"/>
      <c r="Y6" s="1"/>
      <c r="Z6" s="1"/>
      <c r="AA6" s="1"/>
      <c r="AB6" s="1"/>
      <c r="AC6" s="6"/>
      <c r="AD6" s="11"/>
      <c r="AE6" s="1"/>
      <c r="AF6" s="1"/>
      <c r="AG6" s="1" t="str">
        <f t="shared" si="4"/>
        <v>Dänemark</v>
      </c>
      <c r="AH6" s="1" t="str">
        <f t="shared" si="5"/>
        <v>Senegal</v>
      </c>
      <c r="AI6" s="1"/>
      <c r="AJ6" s="5">
        <v>2</v>
      </c>
      <c r="AK6" s="5" t="s">
        <v>18</v>
      </c>
      <c r="AL6" s="5">
        <v>1</v>
      </c>
      <c r="AM6" s="1">
        <f t="shared" si="6"/>
        <v>0</v>
      </c>
      <c r="AN6" s="23" t="s">
        <v>28</v>
      </c>
      <c r="AO6" s="1"/>
      <c r="AP6" s="1" t="str">
        <f t="shared" si="7"/>
        <v>Dänemark</v>
      </c>
      <c r="AQ6" s="1" t="str">
        <f t="shared" si="8"/>
        <v>Senegal</v>
      </c>
      <c r="AR6" s="1"/>
      <c r="AS6" s="33">
        <v>1</v>
      </c>
      <c r="AT6" s="33" t="s">
        <v>18</v>
      </c>
      <c r="AU6" s="33">
        <v>0</v>
      </c>
      <c r="AV6" s="1">
        <f t="shared" si="9"/>
        <v>0</v>
      </c>
      <c r="AW6" s="1"/>
      <c r="AX6" s="1" t="str">
        <f t="shared" si="10"/>
        <v>Dänemark</v>
      </c>
      <c r="AY6" s="1" t="str">
        <f t="shared" si="11"/>
        <v>Senegal</v>
      </c>
      <c r="AZ6" s="1"/>
      <c r="BA6" s="5">
        <v>3</v>
      </c>
      <c r="BB6" s="5" t="s">
        <v>18</v>
      </c>
      <c r="BC6" s="5">
        <v>2</v>
      </c>
      <c r="BD6" s="1">
        <f t="shared" si="12"/>
        <v>0</v>
      </c>
      <c r="BE6" s="1"/>
      <c r="BF6" s="1" t="str">
        <f t="shared" si="13"/>
        <v>Dänemark</v>
      </c>
      <c r="BG6" s="1" t="str">
        <f t="shared" si="14"/>
        <v>Senegal</v>
      </c>
      <c r="BH6" s="1"/>
      <c r="BI6" s="5">
        <v>2</v>
      </c>
      <c r="BJ6" s="5" t="s">
        <v>18</v>
      </c>
      <c r="BK6" s="5">
        <v>4</v>
      </c>
      <c r="BL6" s="1">
        <f t="shared" si="15"/>
        <v>0</v>
      </c>
      <c r="BM6" s="1"/>
      <c r="BN6" s="1" t="str">
        <f t="shared" si="16"/>
        <v>Dänemark</v>
      </c>
      <c r="BO6" s="1" t="str">
        <f t="shared" si="17"/>
        <v>Senegal</v>
      </c>
      <c r="BP6" s="1"/>
      <c r="BQ6" s="5">
        <v>1</v>
      </c>
      <c r="BR6" s="5" t="s">
        <v>18</v>
      </c>
      <c r="BS6" s="5">
        <v>1</v>
      </c>
      <c r="BT6" s="1">
        <f t="shared" si="18"/>
        <v>3</v>
      </c>
      <c r="BU6" s="1"/>
      <c r="BV6" s="1" t="str">
        <f t="shared" si="19"/>
        <v>Dänemark</v>
      </c>
      <c r="BW6" s="1" t="str">
        <f t="shared" si="20"/>
        <v>Senegal</v>
      </c>
      <c r="BX6" s="1"/>
      <c r="BY6" s="5">
        <v>0</v>
      </c>
      <c r="BZ6" s="5" t="s">
        <v>18</v>
      </c>
      <c r="CA6" s="5">
        <v>3</v>
      </c>
      <c r="CB6" s="1">
        <f t="shared" si="21"/>
        <v>0</v>
      </c>
      <c r="CC6" s="1"/>
      <c r="CD6" s="1" t="str">
        <f t="shared" si="22"/>
        <v>Dänemark</v>
      </c>
      <c r="CE6" s="1" t="str">
        <f t="shared" si="23"/>
        <v>Senegal</v>
      </c>
      <c r="CF6" s="1"/>
      <c r="CG6" s="5">
        <v>5</v>
      </c>
      <c r="CH6" s="5" t="s">
        <v>18</v>
      </c>
      <c r="CI6" s="5">
        <v>9</v>
      </c>
      <c r="CJ6" s="1">
        <f t="shared" si="24"/>
        <v>0</v>
      </c>
      <c r="CK6" s="1"/>
      <c r="CL6" s="1" t="str">
        <f t="shared" si="25"/>
        <v>Dänemark</v>
      </c>
      <c r="CM6" s="1" t="str">
        <f t="shared" si="26"/>
        <v>Senegal</v>
      </c>
      <c r="CN6" s="1"/>
      <c r="CO6" s="5">
        <v>8</v>
      </c>
      <c r="CP6" s="5" t="s">
        <v>18</v>
      </c>
      <c r="CQ6" s="5">
        <v>0</v>
      </c>
      <c r="CR6" s="1">
        <f t="shared" si="27"/>
        <v>0</v>
      </c>
      <c r="CS6" s="1"/>
      <c r="CT6" s="1" t="str">
        <f t="shared" si="28"/>
        <v>Dänemark</v>
      </c>
      <c r="CU6" s="1" t="str">
        <f t="shared" si="29"/>
        <v>Senegal</v>
      </c>
      <c r="CV6" s="1"/>
      <c r="CW6" s="5">
        <v>9</v>
      </c>
      <c r="CX6" s="5" t="s">
        <v>18</v>
      </c>
      <c r="CY6" s="5">
        <v>5</v>
      </c>
      <c r="CZ6" s="1">
        <f t="shared" si="30"/>
        <v>0</v>
      </c>
      <c r="DA6" s="1"/>
      <c r="DB6" s="1" t="str">
        <f t="shared" si="31"/>
        <v>Dänemark</v>
      </c>
      <c r="DC6" s="1" t="str">
        <f t="shared" si="32"/>
        <v>Senegal</v>
      </c>
      <c r="DD6" s="1"/>
      <c r="DE6" s="5">
        <v>1</v>
      </c>
      <c r="DF6" s="5" t="s">
        <v>18</v>
      </c>
      <c r="DG6" s="5">
        <v>0</v>
      </c>
      <c r="DH6" s="1">
        <f t="shared" si="33"/>
        <v>0</v>
      </c>
      <c r="DI6" s="1"/>
      <c r="DJ6" s="1" t="str">
        <f t="shared" si="34"/>
        <v>Dänemark</v>
      </c>
      <c r="DK6" s="1" t="str">
        <f t="shared" si="35"/>
        <v>Senegal</v>
      </c>
      <c r="DL6" s="1"/>
      <c r="DM6" s="5">
        <v>3</v>
      </c>
      <c r="DN6" s="5" t="s">
        <v>18</v>
      </c>
      <c r="DO6" s="5">
        <v>3</v>
      </c>
      <c r="DP6" s="1">
        <f t="shared" si="36"/>
        <v>2</v>
      </c>
      <c r="DQ6" s="1"/>
      <c r="DR6" s="1" t="str">
        <f t="shared" si="37"/>
        <v>Dänemark</v>
      </c>
      <c r="DS6" s="1" t="str">
        <f t="shared" si="38"/>
        <v>Senegal</v>
      </c>
      <c r="DT6" s="1"/>
      <c r="DU6" s="5">
        <v>0</v>
      </c>
      <c r="DV6" s="5" t="s">
        <v>18</v>
      </c>
      <c r="DW6" s="5">
        <v>4</v>
      </c>
      <c r="DX6" s="1">
        <f t="shared" si="39"/>
        <v>0</v>
      </c>
      <c r="DY6" s="1"/>
      <c r="DZ6" s="1" t="str">
        <f t="shared" si="40"/>
        <v>Dänemark</v>
      </c>
      <c r="EA6" s="1" t="str">
        <f t="shared" si="41"/>
        <v>Senegal</v>
      </c>
      <c r="EB6" s="1"/>
      <c r="EC6" s="5">
        <v>7</v>
      </c>
      <c r="ED6" s="5" t="s">
        <v>18</v>
      </c>
      <c r="EE6" s="5">
        <v>5</v>
      </c>
      <c r="EF6" s="1">
        <f t="shared" si="42"/>
        <v>0</v>
      </c>
      <c r="EG6" s="1"/>
      <c r="EH6" s="1" t="str">
        <f t="shared" si="43"/>
        <v>Dänemark</v>
      </c>
      <c r="EI6" s="1" t="str">
        <f t="shared" si="44"/>
        <v>Senegal</v>
      </c>
      <c r="EJ6" s="1"/>
      <c r="EK6" s="5">
        <v>1</v>
      </c>
      <c r="EL6" s="5" t="s">
        <v>18</v>
      </c>
      <c r="EM6" s="5">
        <v>1</v>
      </c>
      <c r="EN6" s="1">
        <f t="shared" si="45"/>
        <v>3</v>
      </c>
      <c r="EO6" s="1"/>
      <c r="EP6" s="1" t="str">
        <f t="shared" si="46"/>
        <v>Dänemark</v>
      </c>
      <c r="EQ6" s="1" t="str">
        <f t="shared" si="47"/>
        <v>Senegal</v>
      </c>
      <c r="ER6" s="1"/>
      <c r="ES6" s="5">
        <v>2</v>
      </c>
      <c r="ET6" s="5" t="s">
        <v>18</v>
      </c>
      <c r="EU6" s="5">
        <v>0</v>
      </c>
      <c r="EV6" s="1">
        <f t="shared" si="48"/>
        <v>0</v>
      </c>
      <c r="EW6" s="1"/>
      <c r="EX6" s="1" t="str">
        <f t="shared" si="49"/>
        <v>Dänemark</v>
      </c>
      <c r="EY6" s="1" t="str">
        <f t="shared" si="50"/>
        <v>Senegal</v>
      </c>
      <c r="EZ6" s="1"/>
      <c r="FA6" s="5">
        <f ca="1" t="shared" si="51"/>
        <v>4</v>
      </c>
      <c r="FB6" s="5" t="s">
        <v>18</v>
      </c>
      <c r="FC6" s="5">
        <f ca="1" t="shared" si="52"/>
        <v>9</v>
      </c>
      <c r="FD6" s="1">
        <f t="shared" si="53"/>
        <v>0</v>
      </c>
      <c r="FE6" s="1"/>
      <c r="FF6" s="1" t="str">
        <f t="shared" si="54"/>
        <v>Dänemark</v>
      </c>
      <c r="FG6" s="1" t="str">
        <f t="shared" si="55"/>
        <v>Senegal</v>
      </c>
      <c r="FH6" s="1"/>
      <c r="FI6" s="5">
        <f ca="1" t="shared" si="56"/>
        <v>2</v>
      </c>
      <c r="FJ6" s="5" t="s">
        <v>18</v>
      </c>
      <c r="FK6" s="5">
        <f ca="1" t="shared" si="57"/>
        <v>2</v>
      </c>
      <c r="FL6" s="1">
        <f t="shared" si="58"/>
        <v>2</v>
      </c>
      <c r="FM6" s="1"/>
      <c r="FN6" s="1" t="str">
        <f t="shared" si="59"/>
        <v>Dänemark</v>
      </c>
      <c r="FO6" s="1" t="str">
        <f t="shared" si="60"/>
        <v>Senegal</v>
      </c>
      <c r="FP6" s="1"/>
      <c r="FQ6" s="5">
        <f t="shared" si="62"/>
        <v>1</v>
      </c>
      <c r="FR6" s="5" t="s">
        <v>18</v>
      </c>
      <c r="FS6" s="5">
        <f t="shared" si="63"/>
        <v>1</v>
      </c>
      <c r="FT6" s="1">
        <f t="shared" si="61"/>
        <v>3</v>
      </c>
    </row>
    <row r="7" spans="1:176" ht="13.5">
      <c r="A7" s="4">
        <v>37418.354166666664</v>
      </c>
      <c r="B7" s="4" t="s">
        <v>29</v>
      </c>
      <c r="C7" s="3" t="str">
        <f>W5</f>
        <v>Dänemark</v>
      </c>
      <c r="D7" s="3" t="s">
        <v>17</v>
      </c>
      <c r="E7" s="3" t="str">
        <f>W2</f>
        <v>Frankreich</v>
      </c>
      <c r="F7" s="1"/>
      <c r="G7" s="33">
        <v>2</v>
      </c>
      <c r="H7" s="33" t="s">
        <v>18</v>
      </c>
      <c r="I7" s="33">
        <v>0</v>
      </c>
      <c r="J7" s="11" t="s">
        <v>19</v>
      </c>
      <c r="L7" s="2" t="str">
        <f>L2</f>
        <v>Dänemark</v>
      </c>
      <c r="M7" s="2" t="s">
        <v>30</v>
      </c>
      <c r="R7" s="1">
        <f t="shared" si="0"/>
        <v>3</v>
      </c>
      <c r="S7" s="1">
        <f t="shared" si="1"/>
        <v>0</v>
      </c>
      <c r="T7" s="1">
        <f t="shared" si="2"/>
        <v>2</v>
      </c>
      <c r="U7" s="1">
        <f t="shared" si="3"/>
        <v>0</v>
      </c>
      <c r="AC7" s="6"/>
      <c r="AG7" s="1" t="str">
        <f t="shared" si="4"/>
        <v>Dänemark</v>
      </c>
      <c r="AH7" s="1" t="str">
        <f t="shared" si="5"/>
        <v>Frankreich</v>
      </c>
      <c r="AJ7" s="5">
        <v>0</v>
      </c>
      <c r="AK7" s="5" t="s">
        <v>18</v>
      </c>
      <c r="AL7" s="5">
        <v>0</v>
      </c>
      <c r="AM7" s="1">
        <f t="shared" si="6"/>
        <v>0</v>
      </c>
      <c r="AN7" s="23" t="s">
        <v>31</v>
      </c>
      <c r="AP7" s="1" t="str">
        <f t="shared" si="7"/>
        <v>Dänemark</v>
      </c>
      <c r="AQ7" s="1" t="str">
        <f t="shared" si="8"/>
        <v>Frankreich</v>
      </c>
      <c r="AS7" s="33">
        <v>1</v>
      </c>
      <c r="AT7" s="33" t="s">
        <v>18</v>
      </c>
      <c r="AU7" s="33">
        <v>1</v>
      </c>
      <c r="AV7" s="1">
        <f t="shared" si="9"/>
        <v>0</v>
      </c>
      <c r="AX7" s="1" t="str">
        <f t="shared" si="10"/>
        <v>Dänemark</v>
      </c>
      <c r="AY7" s="1" t="str">
        <f t="shared" si="11"/>
        <v>Frankreich</v>
      </c>
      <c r="BA7" s="5">
        <v>1</v>
      </c>
      <c r="BB7" s="5" t="s">
        <v>18</v>
      </c>
      <c r="BC7" s="5">
        <v>1</v>
      </c>
      <c r="BD7" s="1">
        <f t="shared" si="12"/>
        <v>0</v>
      </c>
      <c r="BF7" s="1" t="str">
        <f t="shared" si="13"/>
        <v>Dänemark</v>
      </c>
      <c r="BG7" s="1" t="str">
        <f t="shared" si="14"/>
        <v>Frankreich</v>
      </c>
      <c r="BI7" s="5">
        <v>0</v>
      </c>
      <c r="BJ7" s="5" t="s">
        <v>18</v>
      </c>
      <c r="BK7" s="5">
        <v>1</v>
      </c>
      <c r="BL7" s="1">
        <f t="shared" si="15"/>
        <v>0</v>
      </c>
      <c r="BN7" s="1" t="str">
        <f t="shared" si="16"/>
        <v>Dänemark</v>
      </c>
      <c r="BO7" s="1" t="str">
        <f t="shared" si="17"/>
        <v>Frankreich</v>
      </c>
      <c r="BQ7" s="5">
        <v>6</v>
      </c>
      <c r="BR7" s="5" t="s">
        <v>18</v>
      </c>
      <c r="BS7" s="5">
        <v>6</v>
      </c>
      <c r="BT7" s="1">
        <f t="shared" si="18"/>
        <v>0</v>
      </c>
      <c r="BV7" s="1" t="str">
        <f t="shared" si="19"/>
        <v>Dänemark</v>
      </c>
      <c r="BW7" s="1" t="str">
        <f t="shared" si="20"/>
        <v>Frankreich</v>
      </c>
      <c r="BY7" s="5">
        <v>6</v>
      </c>
      <c r="BZ7" s="5" t="s">
        <v>18</v>
      </c>
      <c r="CA7" s="5">
        <v>8</v>
      </c>
      <c r="CB7" s="1">
        <f t="shared" si="21"/>
        <v>0</v>
      </c>
      <c r="CD7" s="1" t="str">
        <f t="shared" si="22"/>
        <v>Dänemark</v>
      </c>
      <c r="CE7" s="1" t="str">
        <f t="shared" si="23"/>
        <v>Frankreich</v>
      </c>
      <c r="CG7" s="5">
        <v>8</v>
      </c>
      <c r="CH7" s="5" t="s">
        <v>18</v>
      </c>
      <c r="CI7" s="5">
        <v>0</v>
      </c>
      <c r="CJ7" s="1">
        <f t="shared" si="24"/>
        <v>1</v>
      </c>
      <c r="CL7" s="1" t="str">
        <f t="shared" si="25"/>
        <v>Dänemark</v>
      </c>
      <c r="CM7" s="1" t="str">
        <f t="shared" si="26"/>
        <v>Frankreich</v>
      </c>
      <c r="CO7" s="5">
        <v>4</v>
      </c>
      <c r="CP7" s="5" t="s">
        <v>18</v>
      </c>
      <c r="CQ7" s="5">
        <v>4</v>
      </c>
      <c r="CR7" s="1">
        <f t="shared" si="27"/>
        <v>0</v>
      </c>
      <c r="CT7" s="1" t="str">
        <f t="shared" si="28"/>
        <v>Dänemark</v>
      </c>
      <c r="CU7" s="1" t="str">
        <f t="shared" si="29"/>
        <v>Frankreich</v>
      </c>
      <c r="CW7" s="5">
        <v>1</v>
      </c>
      <c r="CX7" s="5" t="s">
        <v>18</v>
      </c>
      <c r="CY7" s="5">
        <v>2</v>
      </c>
      <c r="CZ7" s="1">
        <f t="shared" si="30"/>
        <v>0</v>
      </c>
      <c r="DB7" s="1" t="str">
        <f t="shared" si="31"/>
        <v>Dänemark</v>
      </c>
      <c r="DC7" s="1" t="str">
        <f t="shared" si="32"/>
        <v>Frankreich</v>
      </c>
      <c r="DE7" s="5">
        <v>1</v>
      </c>
      <c r="DF7" s="5" t="s">
        <v>18</v>
      </c>
      <c r="DG7" s="5">
        <v>2</v>
      </c>
      <c r="DH7" s="1">
        <f t="shared" si="33"/>
        <v>0</v>
      </c>
      <c r="DJ7" s="1" t="str">
        <f t="shared" si="34"/>
        <v>Dänemark</v>
      </c>
      <c r="DK7" s="1" t="str">
        <f t="shared" si="35"/>
        <v>Frankreich</v>
      </c>
      <c r="DM7" s="5">
        <v>5</v>
      </c>
      <c r="DN7" s="5" t="s">
        <v>18</v>
      </c>
      <c r="DO7" s="5">
        <v>9</v>
      </c>
      <c r="DP7" s="1">
        <f t="shared" si="36"/>
        <v>0</v>
      </c>
      <c r="DR7" s="1" t="str">
        <f t="shared" si="37"/>
        <v>Dänemark</v>
      </c>
      <c r="DS7" s="1" t="str">
        <f t="shared" si="38"/>
        <v>Frankreich</v>
      </c>
      <c r="DU7" s="5">
        <v>5</v>
      </c>
      <c r="DV7" s="5" t="s">
        <v>18</v>
      </c>
      <c r="DW7" s="5">
        <v>2</v>
      </c>
      <c r="DX7" s="1">
        <f t="shared" si="39"/>
        <v>1</v>
      </c>
      <c r="DZ7" s="1" t="str">
        <f t="shared" si="40"/>
        <v>Dänemark</v>
      </c>
      <c r="EA7" s="1" t="str">
        <f t="shared" si="41"/>
        <v>Frankreich</v>
      </c>
      <c r="EC7" s="5">
        <v>5</v>
      </c>
      <c r="ED7" s="5" t="s">
        <v>18</v>
      </c>
      <c r="EE7" s="5">
        <v>7</v>
      </c>
      <c r="EF7" s="1">
        <f t="shared" si="42"/>
        <v>0</v>
      </c>
      <c r="EH7" s="1" t="str">
        <f t="shared" si="43"/>
        <v>Dänemark</v>
      </c>
      <c r="EI7" s="1" t="str">
        <f t="shared" si="44"/>
        <v>Frankreich</v>
      </c>
      <c r="EK7" s="5">
        <v>1</v>
      </c>
      <c r="EL7" s="5" t="s">
        <v>18</v>
      </c>
      <c r="EM7" s="5">
        <v>3</v>
      </c>
      <c r="EN7" s="1">
        <f t="shared" si="45"/>
        <v>0</v>
      </c>
      <c r="EP7" s="1" t="str">
        <f t="shared" si="46"/>
        <v>Dänemark</v>
      </c>
      <c r="EQ7" s="1" t="str">
        <f t="shared" si="47"/>
        <v>Frankreich</v>
      </c>
      <c r="ES7" s="5">
        <v>1</v>
      </c>
      <c r="ET7" s="5" t="s">
        <v>18</v>
      </c>
      <c r="EU7" s="5">
        <v>2</v>
      </c>
      <c r="EV7" s="1">
        <f t="shared" si="48"/>
        <v>0</v>
      </c>
      <c r="EX7" s="1" t="str">
        <f t="shared" si="49"/>
        <v>Dänemark</v>
      </c>
      <c r="EY7" s="1" t="str">
        <f t="shared" si="50"/>
        <v>Frankreich</v>
      </c>
      <c r="FA7" s="5">
        <f ca="1" t="shared" si="51"/>
        <v>4</v>
      </c>
      <c r="FB7" s="5" t="s">
        <v>18</v>
      </c>
      <c r="FC7" s="5">
        <f ca="1" t="shared" si="52"/>
        <v>4</v>
      </c>
      <c r="FD7" s="1">
        <f t="shared" si="53"/>
        <v>0</v>
      </c>
      <c r="FF7" s="1" t="str">
        <f t="shared" si="54"/>
        <v>Dänemark</v>
      </c>
      <c r="FG7" s="1" t="str">
        <f t="shared" si="55"/>
        <v>Frankreich</v>
      </c>
      <c r="FI7" s="5">
        <f ca="1" t="shared" si="56"/>
        <v>2</v>
      </c>
      <c r="FJ7" s="5" t="s">
        <v>18</v>
      </c>
      <c r="FK7" s="5">
        <f ca="1" t="shared" si="57"/>
        <v>3</v>
      </c>
      <c r="FL7" s="1">
        <f t="shared" si="58"/>
        <v>0</v>
      </c>
      <c r="FN7" s="1" t="str">
        <f t="shared" si="59"/>
        <v>Dänemark</v>
      </c>
      <c r="FO7" s="1" t="str">
        <f t="shared" si="60"/>
        <v>Frankreich</v>
      </c>
      <c r="FQ7" s="5">
        <f t="shared" si="62"/>
        <v>2</v>
      </c>
      <c r="FR7" s="5" t="s">
        <v>18</v>
      </c>
      <c r="FS7" s="5">
        <f t="shared" si="63"/>
        <v>0</v>
      </c>
      <c r="FT7" s="1">
        <f t="shared" si="61"/>
        <v>3</v>
      </c>
    </row>
    <row r="8" spans="1:176" ht="13.5">
      <c r="A8" s="4">
        <v>37418.354166666664</v>
      </c>
      <c r="B8" s="4" t="s">
        <v>32</v>
      </c>
      <c r="C8" s="3" t="str">
        <f>W3</f>
        <v>Senegal</v>
      </c>
      <c r="D8" s="3" t="s">
        <v>17</v>
      </c>
      <c r="E8" s="3" t="str">
        <f>W4</f>
        <v>Uruguay</v>
      </c>
      <c r="F8" s="1"/>
      <c r="G8" s="33">
        <v>3</v>
      </c>
      <c r="H8" s="33" t="s">
        <v>18</v>
      </c>
      <c r="I8" s="33">
        <v>3</v>
      </c>
      <c r="J8" s="11" t="s">
        <v>19</v>
      </c>
      <c r="L8" s="2" t="str">
        <f>L3</f>
        <v>Senegal</v>
      </c>
      <c r="M8" s="2" t="s">
        <v>33</v>
      </c>
      <c r="R8" s="1">
        <f t="shared" si="0"/>
        <v>1</v>
      </c>
      <c r="S8" s="1">
        <f t="shared" si="1"/>
        <v>1</v>
      </c>
      <c r="T8" s="1">
        <f t="shared" si="2"/>
        <v>3</v>
      </c>
      <c r="U8" s="1">
        <f t="shared" si="3"/>
        <v>3</v>
      </c>
      <c r="AC8" s="6"/>
      <c r="AG8" s="1" t="str">
        <f t="shared" si="4"/>
        <v>Senegal</v>
      </c>
      <c r="AH8" s="1" t="str">
        <f t="shared" si="5"/>
        <v>Uruguay</v>
      </c>
      <c r="AJ8" s="5">
        <v>1</v>
      </c>
      <c r="AK8" s="5" t="s">
        <v>18</v>
      </c>
      <c r="AL8" s="5">
        <v>1</v>
      </c>
      <c r="AM8" s="1">
        <f t="shared" si="6"/>
        <v>2</v>
      </c>
      <c r="AP8" s="1" t="str">
        <f t="shared" si="7"/>
        <v>Senegal</v>
      </c>
      <c r="AQ8" s="1" t="str">
        <f t="shared" si="8"/>
        <v>Uruguay</v>
      </c>
      <c r="AS8" s="33">
        <v>1</v>
      </c>
      <c r="AT8" s="33" t="s">
        <v>18</v>
      </c>
      <c r="AU8" s="33">
        <v>1</v>
      </c>
      <c r="AV8" s="1">
        <f t="shared" si="9"/>
        <v>2</v>
      </c>
      <c r="AX8" s="1" t="str">
        <f t="shared" si="10"/>
        <v>Senegal</v>
      </c>
      <c r="AY8" s="1" t="str">
        <f t="shared" si="11"/>
        <v>Uruguay</v>
      </c>
      <c r="BA8" s="5">
        <v>2</v>
      </c>
      <c r="BB8" s="5" t="s">
        <v>18</v>
      </c>
      <c r="BC8" s="5">
        <v>3</v>
      </c>
      <c r="BD8" s="1">
        <f t="shared" si="12"/>
        <v>0</v>
      </c>
      <c r="BF8" s="1" t="str">
        <f t="shared" si="13"/>
        <v>Senegal</v>
      </c>
      <c r="BG8" s="1" t="str">
        <f t="shared" si="14"/>
        <v>Uruguay</v>
      </c>
      <c r="BI8" s="5">
        <v>5</v>
      </c>
      <c r="BJ8" s="5" t="s">
        <v>18</v>
      </c>
      <c r="BK8" s="5">
        <v>0</v>
      </c>
      <c r="BL8" s="1">
        <f t="shared" si="15"/>
        <v>0</v>
      </c>
      <c r="BN8" s="1" t="str">
        <f t="shared" si="16"/>
        <v>Senegal</v>
      </c>
      <c r="BO8" s="1" t="str">
        <f t="shared" si="17"/>
        <v>Uruguay</v>
      </c>
      <c r="BQ8" s="5">
        <v>1</v>
      </c>
      <c r="BR8" s="5" t="s">
        <v>18</v>
      </c>
      <c r="BS8" s="5">
        <v>5</v>
      </c>
      <c r="BT8" s="1">
        <f t="shared" si="18"/>
        <v>0</v>
      </c>
      <c r="BV8" s="1" t="str">
        <f t="shared" si="19"/>
        <v>Senegal</v>
      </c>
      <c r="BW8" s="1" t="str">
        <f t="shared" si="20"/>
        <v>Uruguay</v>
      </c>
      <c r="BY8" s="5">
        <v>6</v>
      </c>
      <c r="BZ8" s="5" t="s">
        <v>18</v>
      </c>
      <c r="CA8" s="5">
        <v>4</v>
      </c>
      <c r="CB8" s="1">
        <f t="shared" si="21"/>
        <v>0</v>
      </c>
      <c r="CD8" s="1" t="str">
        <f t="shared" si="22"/>
        <v>Senegal</v>
      </c>
      <c r="CE8" s="1" t="str">
        <f t="shared" si="23"/>
        <v>Uruguay</v>
      </c>
      <c r="CG8" s="5">
        <v>4</v>
      </c>
      <c r="CH8" s="5" t="s">
        <v>18</v>
      </c>
      <c r="CI8" s="5">
        <v>8</v>
      </c>
      <c r="CJ8" s="1">
        <f t="shared" si="24"/>
        <v>0</v>
      </c>
      <c r="CL8" s="1" t="str">
        <f t="shared" si="25"/>
        <v>Senegal</v>
      </c>
      <c r="CM8" s="1" t="str">
        <f t="shared" si="26"/>
        <v>Uruguay</v>
      </c>
      <c r="CO8" s="5">
        <v>6</v>
      </c>
      <c r="CP8" s="5" t="s">
        <v>18</v>
      </c>
      <c r="CQ8" s="5">
        <v>1</v>
      </c>
      <c r="CR8" s="1">
        <f t="shared" si="27"/>
        <v>0</v>
      </c>
      <c r="CT8" s="1" t="str">
        <f t="shared" si="28"/>
        <v>Senegal</v>
      </c>
      <c r="CU8" s="1" t="str">
        <f t="shared" si="29"/>
        <v>Uruguay</v>
      </c>
      <c r="CW8" s="5">
        <v>6</v>
      </c>
      <c r="CX8" s="5" t="s">
        <v>18</v>
      </c>
      <c r="CY8" s="5">
        <v>6</v>
      </c>
      <c r="CZ8" s="1">
        <f t="shared" si="30"/>
        <v>2</v>
      </c>
      <c r="DB8" s="1" t="str">
        <f t="shared" si="31"/>
        <v>Senegal</v>
      </c>
      <c r="DC8" s="1" t="str">
        <f t="shared" si="32"/>
        <v>Uruguay</v>
      </c>
      <c r="DE8" s="5">
        <v>2</v>
      </c>
      <c r="DF8" s="5" t="s">
        <v>18</v>
      </c>
      <c r="DG8" s="5">
        <v>2</v>
      </c>
      <c r="DH8" s="1">
        <f t="shared" si="33"/>
        <v>2</v>
      </c>
      <c r="DJ8" s="1" t="str">
        <f t="shared" si="34"/>
        <v>Senegal</v>
      </c>
      <c r="DK8" s="1" t="str">
        <f t="shared" si="35"/>
        <v>Uruguay</v>
      </c>
      <c r="DM8" s="5">
        <v>8</v>
      </c>
      <c r="DN8" s="5" t="s">
        <v>18</v>
      </c>
      <c r="DO8" s="5">
        <v>2</v>
      </c>
      <c r="DP8" s="1">
        <f t="shared" si="36"/>
        <v>0</v>
      </c>
      <c r="DR8" s="1" t="str">
        <f t="shared" si="37"/>
        <v>Senegal</v>
      </c>
      <c r="DS8" s="1" t="str">
        <f t="shared" si="38"/>
        <v>Uruguay</v>
      </c>
      <c r="DU8" s="5">
        <v>3</v>
      </c>
      <c r="DV8" s="5" t="s">
        <v>18</v>
      </c>
      <c r="DW8" s="5">
        <v>6</v>
      </c>
      <c r="DX8" s="1">
        <f t="shared" si="39"/>
        <v>0</v>
      </c>
      <c r="DZ8" s="1" t="str">
        <f t="shared" si="40"/>
        <v>Senegal</v>
      </c>
      <c r="EA8" s="1" t="str">
        <f t="shared" si="41"/>
        <v>Uruguay</v>
      </c>
      <c r="EC8" s="5">
        <v>9</v>
      </c>
      <c r="ED8" s="5" t="s">
        <v>18</v>
      </c>
      <c r="EE8" s="5">
        <v>9</v>
      </c>
      <c r="EF8" s="1">
        <f t="shared" si="42"/>
        <v>2</v>
      </c>
      <c r="EH8" s="1" t="str">
        <f t="shared" si="43"/>
        <v>Senegal</v>
      </c>
      <c r="EI8" s="1" t="str">
        <f t="shared" si="44"/>
        <v>Uruguay</v>
      </c>
      <c r="EK8" s="5">
        <v>2</v>
      </c>
      <c r="EL8" s="5" t="s">
        <v>18</v>
      </c>
      <c r="EM8" s="5">
        <v>0</v>
      </c>
      <c r="EN8" s="1">
        <f t="shared" si="45"/>
        <v>0</v>
      </c>
      <c r="EP8" s="1" t="str">
        <f t="shared" si="46"/>
        <v>Senegal</v>
      </c>
      <c r="EQ8" s="1" t="str">
        <f t="shared" si="47"/>
        <v>Uruguay</v>
      </c>
      <c r="ES8" s="5">
        <v>0</v>
      </c>
      <c r="ET8" s="5" t="s">
        <v>18</v>
      </c>
      <c r="EU8" s="5">
        <v>1</v>
      </c>
      <c r="EV8" s="1">
        <f t="shared" si="48"/>
        <v>0</v>
      </c>
      <c r="EX8" s="1" t="str">
        <f t="shared" si="49"/>
        <v>Senegal</v>
      </c>
      <c r="EY8" s="1" t="str">
        <f t="shared" si="50"/>
        <v>Uruguay</v>
      </c>
      <c r="FA8" s="5">
        <f ca="1" t="shared" si="51"/>
        <v>3</v>
      </c>
      <c r="FB8" s="5" t="s">
        <v>18</v>
      </c>
      <c r="FC8" s="5">
        <f ca="1" t="shared" si="52"/>
        <v>3</v>
      </c>
      <c r="FD8" s="1">
        <f t="shared" si="53"/>
        <v>3</v>
      </c>
      <c r="FF8" s="1" t="str">
        <f t="shared" si="54"/>
        <v>Senegal</v>
      </c>
      <c r="FG8" s="1" t="str">
        <f t="shared" si="55"/>
        <v>Uruguay</v>
      </c>
      <c r="FI8" s="5">
        <f ca="1" t="shared" si="56"/>
        <v>0</v>
      </c>
      <c r="FJ8" s="5" t="s">
        <v>18</v>
      </c>
      <c r="FK8" s="5">
        <f ca="1" t="shared" si="57"/>
        <v>6</v>
      </c>
      <c r="FL8" s="1">
        <f t="shared" si="58"/>
        <v>0</v>
      </c>
      <c r="FN8" s="1" t="str">
        <f t="shared" si="59"/>
        <v>Senegal</v>
      </c>
      <c r="FO8" s="1" t="str">
        <f t="shared" si="60"/>
        <v>Uruguay</v>
      </c>
      <c r="FQ8" s="5">
        <f t="shared" si="62"/>
        <v>3</v>
      </c>
      <c r="FR8" s="5" t="s">
        <v>18</v>
      </c>
      <c r="FS8" s="5">
        <f t="shared" si="63"/>
        <v>3</v>
      </c>
      <c r="FT8" s="1">
        <f t="shared" si="61"/>
        <v>3</v>
      </c>
    </row>
    <row r="9" spans="1:176" ht="13.5">
      <c r="A9" s="2" t="s">
        <v>2</v>
      </c>
      <c r="B9" s="3"/>
      <c r="D9" s="3"/>
      <c r="E9" s="3"/>
      <c r="AC9" s="6"/>
      <c r="AG9" s="1"/>
      <c r="AM9" s="1"/>
      <c r="AP9" s="1"/>
      <c r="AS9" s="34"/>
      <c r="AT9" s="34"/>
      <c r="AU9" s="34"/>
      <c r="AV9" s="1"/>
      <c r="AX9" s="1"/>
      <c r="BD9" s="1"/>
      <c r="BF9" s="1"/>
      <c r="BL9" s="1"/>
      <c r="BN9" s="1"/>
      <c r="BT9" s="1"/>
      <c r="BV9" s="1"/>
      <c r="CB9" s="1"/>
      <c r="CD9" s="1"/>
      <c r="CJ9" s="1"/>
      <c r="CL9" s="1"/>
      <c r="CR9" s="1"/>
      <c r="CT9" s="1"/>
      <c r="CZ9" s="1"/>
      <c r="DB9" s="1"/>
      <c r="DH9" s="1"/>
      <c r="DJ9" s="1"/>
      <c r="DP9" s="1"/>
      <c r="DR9" s="1"/>
      <c r="DX9" s="1"/>
      <c r="DZ9" s="1"/>
      <c r="EF9" s="1"/>
      <c r="EH9" s="1"/>
      <c r="EN9" s="1"/>
      <c r="EP9" s="1"/>
      <c r="EV9" s="1"/>
      <c r="EX9" s="1"/>
      <c r="FD9" s="1"/>
      <c r="FF9" s="1"/>
      <c r="FL9" s="1"/>
      <c r="FN9" s="1"/>
      <c r="FQ9" s="10"/>
      <c r="FR9" s="10"/>
      <c r="FS9" s="10"/>
      <c r="FT9" s="1"/>
    </row>
    <row r="10" spans="2:176" ht="13.5">
      <c r="B10" s="3"/>
      <c r="C10" s="3"/>
      <c r="D10" s="3"/>
      <c r="E10" s="3"/>
      <c r="J10" s="11" t="s">
        <v>19</v>
      </c>
      <c r="AC10" s="6"/>
      <c r="AG10" s="19" t="s">
        <v>34</v>
      </c>
      <c r="AH10" s="13" t="s">
        <v>35</v>
      </c>
      <c r="AI10" s="1"/>
      <c r="AM10" s="1">
        <f>IF(OR(AH10=$L7,AH10=$L8),2,0)</f>
        <v>2</v>
      </c>
      <c r="AN10" s="21" t="s">
        <v>36</v>
      </c>
      <c r="AP10" s="19" t="s">
        <v>34</v>
      </c>
      <c r="AQ10" s="5" t="s">
        <v>37</v>
      </c>
      <c r="AR10" s="1"/>
      <c r="AS10" s="34"/>
      <c r="AT10" s="34"/>
      <c r="AU10" s="34"/>
      <c r="AV10" s="1">
        <f>IF(OR(AQ10=$L7,AQ10=$L8),2,0)</f>
        <v>0</v>
      </c>
      <c r="AX10" s="19" t="s">
        <v>34</v>
      </c>
      <c r="AY10" s="13" t="s">
        <v>25</v>
      </c>
      <c r="AZ10" s="1"/>
      <c r="BD10" s="1">
        <f>IF(OR(AY10=$L7,AY10=$L8),2,0)</f>
        <v>2</v>
      </c>
      <c r="BF10" s="19" t="s">
        <v>34</v>
      </c>
      <c r="BG10" s="13" t="s">
        <v>38</v>
      </c>
      <c r="BH10" s="1"/>
      <c r="BL10" s="1">
        <f>IF(OR(BG10=$L7,BG10=$L8),2,0)</f>
        <v>2</v>
      </c>
      <c r="BN10" s="19" t="s">
        <v>34</v>
      </c>
      <c r="BO10" s="5" t="s">
        <v>39</v>
      </c>
      <c r="BP10" s="1"/>
      <c r="BT10" s="1">
        <f>IF(OR(BO10=$L7,BO10=$L8),2,0)</f>
        <v>0</v>
      </c>
      <c r="BV10" s="19" t="s">
        <v>34</v>
      </c>
      <c r="BW10" s="13" t="s">
        <v>35</v>
      </c>
      <c r="BX10" s="1"/>
      <c r="CB10" s="1">
        <f>IF(OR(BW10=$L7,BW10=$L8),2,0)</f>
        <v>2</v>
      </c>
      <c r="CD10" s="19" t="s">
        <v>34</v>
      </c>
      <c r="CE10" s="13" t="s">
        <v>35</v>
      </c>
      <c r="CF10" s="1"/>
      <c r="CJ10" s="1">
        <f>IF(OR(CE10=$L7,CE10=$L8),2,0)</f>
        <v>2</v>
      </c>
      <c r="CL10" s="19" t="s">
        <v>34</v>
      </c>
      <c r="CM10" s="13" t="s">
        <v>38</v>
      </c>
      <c r="CN10" s="1"/>
      <c r="CR10" s="1">
        <f>IF(OR(CM10=$L7,CM10=$L8),2,0)</f>
        <v>2</v>
      </c>
      <c r="CT10" s="19" t="s">
        <v>34</v>
      </c>
      <c r="CU10" s="13" t="s">
        <v>35</v>
      </c>
      <c r="CV10" s="1"/>
      <c r="CZ10" s="1">
        <f>IF(OR(CU10=$L7,CU10=$L8),2,0)</f>
        <v>2</v>
      </c>
      <c r="DB10" s="19" t="s">
        <v>34</v>
      </c>
      <c r="DC10" s="13" t="s">
        <v>37</v>
      </c>
      <c r="DD10" s="1"/>
      <c r="DH10" s="1">
        <f>IF(OR(DC10=$L7,DC10=$L8),2,0)</f>
        <v>0</v>
      </c>
      <c r="DJ10" s="19" t="s">
        <v>34</v>
      </c>
      <c r="DK10" s="13" t="s">
        <v>37</v>
      </c>
      <c r="DL10" s="1"/>
      <c r="DP10" s="1">
        <f>IF(OR(DK10=$L7,DK10=$L8),2,0)</f>
        <v>0</v>
      </c>
      <c r="DR10" s="19" t="s">
        <v>34</v>
      </c>
      <c r="DS10" s="13" t="s">
        <v>38</v>
      </c>
      <c r="DT10" s="1"/>
      <c r="DX10" s="1">
        <f>IF(OR(DS10=$L7,DS10=$L8),2,0)</f>
        <v>2</v>
      </c>
      <c r="DZ10" s="19" t="s">
        <v>34</v>
      </c>
      <c r="EA10" s="5" t="s">
        <v>39</v>
      </c>
      <c r="EB10" s="1"/>
      <c r="EF10" s="1">
        <f>IF(OR(EA10=$L7,EA10=$L8),2,0)</f>
        <v>0</v>
      </c>
      <c r="EH10" s="19" t="s">
        <v>34</v>
      </c>
      <c r="EI10" s="13" t="s">
        <v>37</v>
      </c>
      <c r="EJ10" s="1"/>
      <c r="EN10" s="1">
        <f>IF(OR(EI10=$L7,EI10=$L8),2,0)</f>
        <v>0</v>
      </c>
      <c r="EP10" s="19" t="s">
        <v>34</v>
      </c>
      <c r="EQ10" s="13" t="s">
        <v>37</v>
      </c>
      <c r="ER10" s="1"/>
      <c r="EV10" s="1">
        <f>IF(OR(EQ10=$L7,EQ10=$L8),2,0)</f>
        <v>0</v>
      </c>
      <c r="EX10" s="19" t="s">
        <v>34</v>
      </c>
      <c r="EY10" s="5" t="str">
        <f>IF($A$117="","team 1A",$L7)</f>
        <v>Dänemark</v>
      </c>
      <c r="EZ10" s="1"/>
      <c r="FD10" s="1">
        <f>IF(OR(EY10=$L7,EY10=$L8),2,0)</f>
        <v>2</v>
      </c>
      <c r="FF10" s="19" t="s">
        <v>34</v>
      </c>
      <c r="FG10" s="5" t="str">
        <f>IF($A$117="","team 1A",$L7)</f>
        <v>Dänemark</v>
      </c>
      <c r="FH10" s="1"/>
      <c r="FL10" s="1">
        <f>IF(OR(FG10=$L7,FG10=$L8),2,0)</f>
        <v>2</v>
      </c>
      <c r="FN10" s="19" t="s">
        <v>34</v>
      </c>
      <c r="FO10" s="13" t="str">
        <f>L7</f>
        <v>Dänemark</v>
      </c>
      <c r="FP10" s="1"/>
      <c r="FQ10" s="10"/>
      <c r="FR10" s="10"/>
      <c r="FS10" s="10"/>
      <c r="FT10" s="1">
        <f>IF(OR(FO10=$L7,FO10=$L8),2,0)</f>
        <v>2</v>
      </c>
    </row>
    <row r="11" spans="1:176" ht="13.5">
      <c r="A11" s="1" t="s">
        <v>0</v>
      </c>
      <c r="B11" s="3" t="s">
        <v>40</v>
      </c>
      <c r="C11" s="1"/>
      <c r="D11" s="1"/>
      <c r="E11" s="1"/>
      <c r="F11" s="1"/>
      <c r="J11" s="11" t="s">
        <v>19</v>
      </c>
      <c r="K11" s="1"/>
      <c r="L11" s="3" t="s">
        <v>4</v>
      </c>
      <c r="M11" s="1" t="s">
        <v>5</v>
      </c>
      <c r="N11" s="1" t="s">
        <v>6</v>
      </c>
      <c r="O11" s="1" t="s">
        <v>7</v>
      </c>
      <c r="P11" s="1" t="s">
        <v>8</v>
      </c>
      <c r="Q11" s="1"/>
      <c r="R11" s="1"/>
      <c r="S11" s="1"/>
      <c r="T11" s="1"/>
      <c r="U11" s="1"/>
      <c r="W11" s="3" t="s">
        <v>9</v>
      </c>
      <c r="X11" s="1" t="s">
        <v>5</v>
      </c>
      <c r="Y11" s="1" t="s">
        <v>6</v>
      </c>
      <c r="Z11" s="1" t="s">
        <v>7</v>
      </c>
      <c r="AA11" s="1" t="s">
        <v>8</v>
      </c>
      <c r="AB11" s="1" t="s">
        <v>10</v>
      </c>
      <c r="AC11" s="6"/>
      <c r="AD11" s="11" t="s">
        <v>11</v>
      </c>
      <c r="AE11" s="1"/>
      <c r="AF11" s="1"/>
      <c r="AG11" s="1"/>
      <c r="AH11" s="14" t="s">
        <v>37</v>
      </c>
      <c r="AI11" s="1"/>
      <c r="AM11" s="1">
        <f>IF(OR(AH11=$L7,AH11=$L8),2,0)</f>
        <v>0</v>
      </c>
      <c r="AO11" s="1"/>
      <c r="AP11" s="1"/>
      <c r="AQ11" s="5" t="s">
        <v>35</v>
      </c>
      <c r="AR11" s="1"/>
      <c r="AS11" s="34"/>
      <c r="AT11" s="34"/>
      <c r="AU11" s="34"/>
      <c r="AV11" s="1">
        <f>IF(OR(AQ11=$L7,AQ11=$L8),2,0)</f>
        <v>2</v>
      </c>
      <c r="AW11" s="1"/>
      <c r="AX11" s="1"/>
      <c r="AY11" s="14" t="s">
        <v>15</v>
      </c>
      <c r="AZ11" s="1"/>
      <c r="BD11" s="1">
        <f>IF(OR(AY11=$L7,AY11=$L8),2,0)</f>
        <v>0</v>
      </c>
      <c r="BE11" s="1"/>
      <c r="BF11" s="1"/>
      <c r="BG11" s="14" t="s">
        <v>37</v>
      </c>
      <c r="BH11" s="1"/>
      <c r="BL11" s="1">
        <f>IF(OR(BG11=$L7,BG11=$L8),2,0)</f>
        <v>0</v>
      </c>
      <c r="BM11" s="1"/>
      <c r="BN11" s="1"/>
      <c r="BO11" s="5" t="s">
        <v>37</v>
      </c>
      <c r="BP11" s="1"/>
      <c r="BT11" s="1">
        <f>IF(OR(BO11=$L7,BO11=$L8),2,0)</f>
        <v>0</v>
      </c>
      <c r="BU11" s="1"/>
      <c r="BV11" s="1"/>
      <c r="BW11" s="14" t="s">
        <v>39</v>
      </c>
      <c r="BX11" s="1"/>
      <c r="CB11" s="1">
        <f>IF(OR(BW11=$L7,BW11=$L8),2,0)</f>
        <v>0</v>
      </c>
      <c r="CC11" s="1"/>
      <c r="CD11" s="1"/>
      <c r="CE11" s="14" t="s">
        <v>39</v>
      </c>
      <c r="CF11" s="1"/>
      <c r="CJ11" s="1">
        <f>IF(OR(CE11=$L7,CE11=$L8),2,0)</f>
        <v>0</v>
      </c>
      <c r="CK11" s="1"/>
      <c r="CL11" s="1"/>
      <c r="CM11" s="14" t="s">
        <v>37</v>
      </c>
      <c r="CN11" s="1"/>
      <c r="CR11" s="1">
        <f>IF(OR(CM11=$L7,CM11=$L8),2,0)</f>
        <v>0</v>
      </c>
      <c r="CS11" s="1"/>
      <c r="CT11" s="1"/>
      <c r="CU11" s="14" t="s">
        <v>37</v>
      </c>
      <c r="CV11" s="1"/>
      <c r="CZ11" s="1">
        <f>IF(OR(CU11=$L7,CU11=$L8),2,0)</f>
        <v>0</v>
      </c>
      <c r="DA11" s="1"/>
      <c r="DB11" s="1"/>
      <c r="DC11" s="14" t="s">
        <v>35</v>
      </c>
      <c r="DD11" s="1"/>
      <c r="DH11" s="1">
        <f>IF(OR(DC11=$L7,DC11=$L8),2,0)</f>
        <v>2</v>
      </c>
      <c r="DI11" s="1"/>
      <c r="DJ11" s="1"/>
      <c r="DK11" s="14" t="s">
        <v>38</v>
      </c>
      <c r="DL11" s="1"/>
      <c r="DP11" s="1">
        <f>IF(OR(DK11=$L7,DK11=$L8),2,0)</f>
        <v>2</v>
      </c>
      <c r="DQ11" s="1"/>
      <c r="DR11" s="1"/>
      <c r="DS11" s="14" t="s">
        <v>37</v>
      </c>
      <c r="DT11" s="1"/>
      <c r="DX11" s="1">
        <f>IF(OR(DS11=$L7,DS11=$L8),2,0)</f>
        <v>0</v>
      </c>
      <c r="DY11" s="1"/>
      <c r="DZ11" s="1"/>
      <c r="EA11" s="5" t="s">
        <v>38</v>
      </c>
      <c r="EB11" s="1"/>
      <c r="EF11" s="1">
        <f>IF(OR(EA11=$L7,EA11=$L8),2,0)</f>
        <v>2</v>
      </c>
      <c r="EG11" s="1"/>
      <c r="EH11" s="1"/>
      <c r="EI11" s="14" t="s">
        <v>35</v>
      </c>
      <c r="EJ11" s="1"/>
      <c r="EN11" s="1">
        <f>IF(OR(EI11=$L7,EI11=$L8),2,0)</f>
        <v>2</v>
      </c>
      <c r="EO11" s="1"/>
      <c r="EP11" s="1"/>
      <c r="EQ11" s="14" t="s">
        <v>35</v>
      </c>
      <c r="ER11" s="1"/>
      <c r="EV11" s="1">
        <f>IF(OR(EQ11=$L7,EQ11=$L8),2,0)</f>
        <v>2</v>
      </c>
      <c r="EW11" s="1"/>
      <c r="EX11" s="1"/>
      <c r="EY11" s="5" t="str">
        <f>IF($A$117="","team 2A",$L8)</f>
        <v>Senegal</v>
      </c>
      <c r="EZ11" s="1"/>
      <c r="FD11" s="1">
        <f>IF(OR(EY11=$L7,EY11=$L8),2,0)</f>
        <v>2</v>
      </c>
      <c r="FE11" s="1"/>
      <c r="FF11" s="1"/>
      <c r="FG11" s="5" t="str">
        <f>IF($A$117="","team 2A",$L8)</f>
        <v>Senegal</v>
      </c>
      <c r="FH11" s="1"/>
      <c r="FL11" s="1">
        <f>IF(OR(FG11=$L7,FG11=$L8),2,0)</f>
        <v>2</v>
      </c>
      <c r="FM11" s="1"/>
      <c r="FN11" s="1"/>
      <c r="FO11" s="14" t="str">
        <f>L8</f>
        <v>Senegal</v>
      </c>
      <c r="FP11" s="1"/>
      <c r="FQ11" s="10"/>
      <c r="FR11" s="10"/>
      <c r="FS11" s="10"/>
      <c r="FT11" s="1">
        <f>IF(OR(FO11=$L7,FO11=$L8),2,0)</f>
        <v>2</v>
      </c>
    </row>
    <row r="12" spans="1:176" ht="13.5">
      <c r="A12" s="3" t="s">
        <v>13</v>
      </c>
      <c r="B12" s="3" t="s">
        <v>14</v>
      </c>
      <c r="C12" s="1"/>
      <c r="D12" s="1"/>
      <c r="E12" s="1"/>
      <c r="F12" s="1"/>
      <c r="K12" s="1"/>
      <c r="L12" s="2" t="str">
        <f>IF($AB12=1,W12,IF($AB13=1,W13,IF($AB14=1,W14,W15)))</f>
        <v>Spanien</v>
      </c>
      <c r="M12" s="2">
        <f>IF($AB12=1,X12,IF($AB13=1,X13,IF($AB14=1,X14,X15)))</f>
        <v>9</v>
      </c>
      <c r="N12" s="2">
        <f>IF($AB12=1,Y12,IF($AB13=1,Y13,IF($AB14=1,Y14,Y15)))</f>
        <v>9</v>
      </c>
      <c r="O12" s="2">
        <f>IF($AB12=1,Z12,IF($AB13=1,Z13,IF($AB14=1,Z14,Z15)))</f>
        <v>4</v>
      </c>
      <c r="P12" s="2">
        <f>IF($AB12=1,AA12,IF($AB13=1,AA13,IF($AB14=1,AA14,AA15)))</f>
        <v>5</v>
      </c>
      <c r="R12" s="1"/>
      <c r="S12" s="1"/>
      <c r="T12" s="1"/>
      <c r="U12" s="1"/>
      <c r="W12" s="3" t="s">
        <v>41</v>
      </c>
      <c r="X12" s="1">
        <f>R13+R15+S17</f>
        <v>9</v>
      </c>
      <c r="Y12" s="1">
        <f>T13+T15+U17</f>
        <v>9</v>
      </c>
      <c r="Z12" s="1">
        <f>U13+U15+T17</f>
        <v>4</v>
      </c>
      <c r="AA12" s="1">
        <f>Y12-Z12</f>
        <v>5</v>
      </c>
      <c r="AB12" s="1">
        <f>IF(LARGE(AC12:AC15,1)=AC12,1,IF(LARGE(AC12:AC15,2)=AC12,2,IF(LARGE(AC12:AC15,3)=AC12,3,4)))</f>
        <v>1</v>
      </c>
      <c r="AC12" s="6">
        <f>X12*1000000000000+AA12*1000000000+Y12*1000000+AE12*1000+AD12</f>
        <v>9005009000000</v>
      </c>
      <c r="AD12" s="5"/>
      <c r="AE12" s="1">
        <f>IF(AND(X12=X13,AND(AA12=AA13,Y12=Y13)),T13-U13,0)+IF(AND(X12=X14,AND(AA12=AA14,Y12=Y14)),T15-U15,0)+IF(AND(X12=X15,AND(AA12=AA12,Y12=Y15)),U17-T17,0)</f>
        <v>0</v>
      </c>
      <c r="AF12" s="1"/>
      <c r="AG12" s="1"/>
      <c r="AH12" s="1"/>
      <c r="AI12" s="1"/>
      <c r="AM12" s="1"/>
      <c r="AO12" s="1"/>
      <c r="AP12" s="1"/>
      <c r="AQ12" s="1"/>
      <c r="AR12" s="1"/>
      <c r="AS12" s="34"/>
      <c r="AT12" s="34"/>
      <c r="AU12" s="34"/>
      <c r="AV12" s="1"/>
      <c r="AW12" s="1"/>
      <c r="AX12" s="1"/>
      <c r="AY12" s="1"/>
      <c r="AZ12" s="1"/>
      <c r="BA12" s="10"/>
      <c r="BB12" s="11"/>
      <c r="BC12" s="10"/>
      <c r="BD12" s="1"/>
      <c r="BE12" s="1"/>
      <c r="BF12" s="1"/>
      <c r="BG12" s="1"/>
      <c r="BH12" s="1"/>
      <c r="BL12" s="1"/>
      <c r="BM12" s="1"/>
      <c r="BN12" s="1"/>
      <c r="BO12" s="1"/>
      <c r="BP12" s="1"/>
      <c r="BT12" s="1"/>
      <c r="BU12" s="1"/>
      <c r="BV12" s="1"/>
      <c r="BW12" s="1"/>
      <c r="BX12" s="1"/>
      <c r="CB12" s="1"/>
      <c r="CC12" s="1"/>
      <c r="CD12" s="1"/>
      <c r="CE12" s="1"/>
      <c r="CF12" s="1"/>
      <c r="CJ12" s="1"/>
      <c r="CK12" s="1"/>
      <c r="CL12" s="1"/>
      <c r="CM12" s="1"/>
      <c r="CN12" s="1"/>
      <c r="CR12" s="1"/>
      <c r="CS12" s="1"/>
      <c r="CT12" s="1"/>
      <c r="CU12" s="1"/>
      <c r="CV12" s="1"/>
      <c r="CZ12" s="1"/>
      <c r="DA12" s="1"/>
      <c r="DB12" s="1"/>
      <c r="DC12" s="1"/>
      <c r="DD12" s="1"/>
      <c r="DH12" s="1"/>
      <c r="DI12" s="1"/>
      <c r="DJ12" s="1"/>
      <c r="DK12" s="1"/>
      <c r="DL12" s="1"/>
      <c r="DP12" s="1"/>
      <c r="DQ12" s="1"/>
      <c r="DR12" s="1"/>
      <c r="DS12" s="1"/>
      <c r="DT12" s="1"/>
      <c r="DX12" s="1"/>
      <c r="DY12" s="1"/>
      <c r="DZ12" s="1"/>
      <c r="EA12" s="1"/>
      <c r="EB12" s="1"/>
      <c r="EF12" s="1"/>
      <c r="EG12" s="1"/>
      <c r="EH12" s="1"/>
      <c r="EI12" s="1"/>
      <c r="EJ12" s="1"/>
      <c r="EN12" s="1"/>
      <c r="EO12" s="1"/>
      <c r="EP12" s="1"/>
      <c r="EQ12" s="1"/>
      <c r="ER12" s="1"/>
      <c r="EV12" s="1"/>
      <c r="EW12" s="1"/>
      <c r="EX12" s="1"/>
      <c r="EY12" s="1"/>
      <c r="EZ12" s="1"/>
      <c r="FD12" s="1"/>
      <c r="FE12" s="1"/>
      <c r="FF12" s="1"/>
      <c r="FG12" s="1"/>
      <c r="FH12" s="1"/>
      <c r="FL12" s="1"/>
      <c r="FM12" s="1"/>
      <c r="FN12" s="1"/>
      <c r="FO12" s="1"/>
      <c r="FP12" s="1"/>
      <c r="FQ12" s="10"/>
      <c r="FR12" s="10"/>
      <c r="FS12" s="10"/>
      <c r="FT12" s="1"/>
    </row>
    <row r="13" spans="1:176" ht="13.5">
      <c r="A13" s="7">
        <v>37409.5625</v>
      </c>
      <c r="B13" s="4" t="s">
        <v>42</v>
      </c>
      <c r="C13" s="3" t="str">
        <f>W12</f>
        <v>Spanien</v>
      </c>
      <c r="D13" s="3" t="s">
        <v>17</v>
      </c>
      <c r="E13" s="3" t="str">
        <f>W13</f>
        <v>Slowenien</v>
      </c>
      <c r="F13" s="1"/>
      <c r="G13" s="33">
        <v>3</v>
      </c>
      <c r="H13" s="33" t="s">
        <v>18</v>
      </c>
      <c r="I13" s="33">
        <v>1</v>
      </c>
      <c r="J13" s="11" t="s">
        <v>19</v>
      </c>
      <c r="K13" s="1"/>
      <c r="L13" s="2" t="str">
        <f>IF($AB12=2,W12,IF($AB13=2,W13,IF($AB14=2,W14,W15)))</f>
        <v>Paraguay</v>
      </c>
      <c r="M13" s="2">
        <f>IF($AB12=2,X12,IF($AB13=2,X13,IF($AB14=2,X14,X15)))</f>
        <v>4</v>
      </c>
      <c r="N13" s="2">
        <f>IF($AB12=2,Y12,IF($AB13=2,Y13,IF($AB14=2,Y14,Y15)))</f>
        <v>6</v>
      </c>
      <c r="O13" s="2">
        <f>IF($AB12=2,Z12,IF($AB13=2,Z13,IF($AB14=2,Z14,Z15)))</f>
        <v>6</v>
      </c>
      <c r="P13" s="2">
        <f>IF($AB12=2,AA12,IF($AB13=2,AA13,IF($AB14=2,AA14,AA15)))</f>
        <v>0</v>
      </c>
      <c r="R13" s="1">
        <f aca="true" t="shared" si="64" ref="R13:R18">IF(G13="",0,IF(J13=$C$117,IF(G13&gt;I13,3,IF(G13=I13,1,0)),0))</f>
        <v>3</v>
      </c>
      <c r="S13" s="1">
        <f aca="true" t="shared" si="65" ref="S13:S18">IF(I13="",0,IF(J13=$C$117,IF(G13&lt;I13,3,IF(G13=I13,1,0)),0))</f>
        <v>0</v>
      </c>
      <c r="T13" s="1">
        <f aca="true" t="shared" si="66" ref="T13:T18">IF(J13=$C$117,G13,0)</f>
        <v>3</v>
      </c>
      <c r="U13" s="1">
        <f aca="true" t="shared" si="67" ref="U13:U18">IF(J13=$C$117,I13,0)</f>
        <v>1</v>
      </c>
      <c r="W13" s="3" t="s">
        <v>43</v>
      </c>
      <c r="X13" s="1">
        <f>S13+S16+R18</f>
        <v>0</v>
      </c>
      <c r="Y13" s="1">
        <f>U13+U16+T18</f>
        <v>2</v>
      </c>
      <c r="Z13" s="1">
        <f>T13+T16+U18</f>
        <v>7</v>
      </c>
      <c r="AA13" s="1">
        <f>Y13-Z13</f>
        <v>-5</v>
      </c>
      <c r="AB13" s="1">
        <f>IF(LARGE(AC12:AC15,1)=AC13,1,IF(LARGE(AC12:AC15,2)=AC13,2,IF(LARGE(AC12:AC15,3)=AC13,3,4)))</f>
        <v>4</v>
      </c>
      <c r="AC13" s="6">
        <f>X13*1000000000000+AA13*1000000000+Y13*1000000+AE13*1000+AD13</f>
        <v>-4998000000</v>
      </c>
      <c r="AD13" s="5"/>
      <c r="AE13" s="1">
        <f>IF(AND(X13=X12,AND(AA13=AA12,Y13=Y12)),U13-T13,0)+IF(AND(X13=X14,AND(AA13=AA14,Y13=Y14)),T18-U18,0)+IF(AND(X13=X15,AND(AA13=AA15,Y13=Y15)),U16-T16,0)</f>
        <v>0</v>
      </c>
      <c r="AF13" s="1"/>
      <c r="AG13" s="1" t="str">
        <f aca="true" t="shared" si="68" ref="AG13:AG18">$C13</f>
        <v>Spanien</v>
      </c>
      <c r="AH13" s="1" t="str">
        <f aca="true" t="shared" si="69" ref="AH13:AH18">$E13</f>
        <v>Slowenien</v>
      </c>
      <c r="AI13" s="1"/>
      <c r="AJ13" s="5">
        <v>2</v>
      </c>
      <c r="AK13" s="5" t="s">
        <v>18</v>
      </c>
      <c r="AL13" s="5">
        <v>0</v>
      </c>
      <c r="AM13" s="1">
        <f aca="true" t="shared" si="70" ref="AM13:AM18">IF(AND($G13=AJ13,$I13=AL13),3,IF(OR($G13-$I13=AJ13-AL13,$I13-$G13=AL13-AJ13),2,IF(OR(AND($G13=$I13,AJ13=AL13),AND($G13&gt;$I13,AJ13&gt;AL13),AND($G13&lt;$I13,AJ13&lt;AL13)),1,0)))</f>
        <v>2</v>
      </c>
      <c r="AO13" s="1"/>
      <c r="AP13" s="1" t="str">
        <f aca="true" t="shared" si="71" ref="AP13:AP18">$C13</f>
        <v>Spanien</v>
      </c>
      <c r="AQ13" s="1" t="str">
        <f aca="true" t="shared" si="72" ref="AQ13:AQ18">$E13</f>
        <v>Slowenien</v>
      </c>
      <c r="AR13" s="1"/>
      <c r="AS13" s="33">
        <v>0</v>
      </c>
      <c r="AT13" s="33" t="s">
        <v>18</v>
      </c>
      <c r="AU13" s="33">
        <v>0</v>
      </c>
      <c r="AV13" s="1">
        <f aca="true" t="shared" si="73" ref="AV13:AV18">IF(AND($G13=AS13,$I13=AU13),3,IF(OR($G13-$I13=AS13-AU13,$I13-$G13=AU13-AS13),2,IF(OR(AND($G13=$I13,AS13=AU13),AND($G13&gt;$I13,AS13&gt;AU13),AND($G13&lt;$I13,AS13&lt;AU13)),1,0)))</f>
        <v>0</v>
      </c>
      <c r="AW13" s="1"/>
      <c r="AX13" s="1" t="str">
        <f aca="true" t="shared" si="74" ref="AX13:AX18">$C13</f>
        <v>Spanien</v>
      </c>
      <c r="AY13" s="1" t="str">
        <f aca="true" t="shared" si="75" ref="AY13:AY18">$E13</f>
        <v>Slowenien</v>
      </c>
      <c r="AZ13" s="1"/>
      <c r="BA13" s="5">
        <v>3</v>
      </c>
      <c r="BB13" s="5" t="s">
        <v>18</v>
      </c>
      <c r="BC13" s="5">
        <v>2</v>
      </c>
      <c r="BD13" s="1">
        <f aca="true" t="shared" si="76" ref="BD13:BD18">IF(AND($G13=BA13,$I13=BC13),3,IF(OR($G13-$I13=BA13-BC13,$I13-$G13=BC13-BA13),2,IF(OR(AND($G13=$I13,BA13=BC13),AND($G13&gt;$I13,BA13&gt;BC13),AND($G13&lt;$I13,BA13&lt;BC13)),1,0)))</f>
        <v>1</v>
      </c>
      <c r="BE13" s="1"/>
      <c r="BF13" s="1" t="str">
        <f aca="true" t="shared" si="77" ref="BF13:BF18">$C13</f>
        <v>Spanien</v>
      </c>
      <c r="BG13" s="1" t="str">
        <f aca="true" t="shared" si="78" ref="BG13:BG18">$E13</f>
        <v>Slowenien</v>
      </c>
      <c r="BH13" s="1"/>
      <c r="BI13" s="5">
        <v>4</v>
      </c>
      <c r="BJ13" s="5" t="s">
        <v>18</v>
      </c>
      <c r="BK13" s="5">
        <v>1</v>
      </c>
      <c r="BL13" s="1">
        <f aca="true" t="shared" si="79" ref="BL13:BL18">IF(AND($G13=BI13,$I13=BK13),3,IF(OR($G13-$I13=BI13-BK13,$I13-$G13=BK13-BI13),2,IF(OR(AND($G13=$I13,BI13=BK13),AND($G13&gt;$I13,BI13&gt;BK13),AND($G13&lt;$I13,BI13&lt;BK13)),1,0)))</f>
        <v>1</v>
      </c>
      <c r="BM13" s="1"/>
      <c r="BN13" s="1" t="str">
        <f aca="true" t="shared" si="80" ref="BN13:BN18">$C13</f>
        <v>Spanien</v>
      </c>
      <c r="BO13" s="1" t="str">
        <f aca="true" t="shared" si="81" ref="BO13:BO18">$E13</f>
        <v>Slowenien</v>
      </c>
      <c r="BP13" s="1"/>
      <c r="BQ13" s="5">
        <v>0</v>
      </c>
      <c r="BR13" s="5" t="s">
        <v>18</v>
      </c>
      <c r="BS13" s="5">
        <v>8</v>
      </c>
      <c r="BT13" s="1">
        <f aca="true" t="shared" si="82" ref="BT13:BT18">IF(AND($G13=BQ13,$I13=BS13),3,IF(OR($G13-$I13=BQ13-BS13,$I13-$G13=BS13-BQ13),2,IF(OR(AND($G13=$I13,BQ13=BS13),AND($G13&gt;$I13,BQ13&gt;BS13),AND($G13&lt;$I13,BQ13&lt;BS13)),1,0)))</f>
        <v>0</v>
      </c>
      <c r="BU13" s="1"/>
      <c r="BV13" s="1" t="str">
        <f aca="true" t="shared" si="83" ref="BV13:BV18">$C13</f>
        <v>Spanien</v>
      </c>
      <c r="BW13" s="1" t="str">
        <f aca="true" t="shared" si="84" ref="BW13:BW18">$E13</f>
        <v>Slowenien</v>
      </c>
      <c r="BX13" s="1"/>
      <c r="BY13" s="5">
        <v>7</v>
      </c>
      <c r="BZ13" s="5" t="s">
        <v>18</v>
      </c>
      <c r="CA13" s="5">
        <v>6</v>
      </c>
      <c r="CB13" s="1">
        <f aca="true" t="shared" si="85" ref="CB13:CB18">IF(AND($G13=BY13,$I13=CA13),3,IF(OR($G13-$I13=BY13-CA13,$I13-$G13=CA13-BY13),2,IF(OR(AND($G13=$I13,BY13=CA13),AND($G13&gt;$I13,BY13&gt;CA13),AND($G13&lt;$I13,BY13&lt;CA13)),1,0)))</f>
        <v>1</v>
      </c>
      <c r="CC13" s="1"/>
      <c r="CD13" s="1" t="str">
        <f aca="true" t="shared" si="86" ref="CD13:CD18">$C13</f>
        <v>Spanien</v>
      </c>
      <c r="CE13" s="1" t="str">
        <f aca="true" t="shared" si="87" ref="CE13:CE18">$E13</f>
        <v>Slowenien</v>
      </c>
      <c r="CF13" s="1"/>
      <c r="CG13" s="5">
        <v>9</v>
      </c>
      <c r="CH13" s="5" t="s">
        <v>18</v>
      </c>
      <c r="CI13" s="5">
        <v>1</v>
      </c>
      <c r="CJ13" s="1">
        <f aca="true" t="shared" si="88" ref="CJ13:CJ18">IF(AND($G13=CG13,$I13=CI13),3,IF(OR($G13-$I13=CG13-CI13,$I13-$G13=CI13-CG13),2,IF(OR(AND($G13=$I13,CG13=CI13),AND($G13&gt;$I13,CG13&gt;CI13),AND($G13&lt;$I13,CG13&lt;CI13)),1,0)))</f>
        <v>1</v>
      </c>
      <c r="CK13" s="1"/>
      <c r="CL13" s="1" t="str">
        <f aca="true" t="shared" si="89" ref="CL13:CL18">$C13</f>
        <v>Spanien</v>
      </c>
      <c r="CM13" s="1" t="str">
        <f aca="true" t="shared" si="90" ref="CM13:CM18">$E13</f>
        <v>Slowenien</v>
      </c>
      <c r="CN13" s="1"/>
      <c r="CO13" s="5">
        <v>9</v>
      </c>
      <c r="CP13" s="5" t="s">
        <v>18</v>
      </c>
      <c r="CQ13" s="5">
        <v>6</v>
      </c>
      <c r="CR13" s="1">
        <f aca="true" t="shared" si="91" ref="CR13:CR18">IF(AND($G13=CO13,$I13=CQ13),3,IF(OR($G13-$I13=CO13-CQ13,$I13-$G13=CQ13-CO13),2,IF(OR(AND($G13=$I13,CO13=CQ13),AND($G13&gt;$I13,CO13&gt;CQ13),AND($G13&lt;$I13,CO13&lt;CQ13)),1,0)))</f>
        <v>1</v>
      </c>
      <c r="CS13" s="1"/>
      <c r="CT13" s="1" t="str">
        <f aca="true" t="shared" si="92" ref="CT13:CT18">$C13</f>
        <v>Spanien</v>
      </c>
      <c r="CU13" s="1" t="str">
        <f aca="true" t="shared" si="93" ref="CU13:CU18">$E13</f>
        <v>Slowenien</v>
      </c>
      <c r="CV13" s="1"/>
      <c r="CW13" s="5">
        <v>3</v>
      </c>
      <c r="CX13" s="5" t="s">
        <v>18</v>
      </c>
      <c r="CY13" s="5">
        <v>8</v>
      </c>
      <c r="CZ13" s="1">
        <f aca="true" t="shared" si="94" ref="CZ13:CZ18">IF(AND($G13=CW13,$I13=CY13),3,IF(OR($G13-$I13=CW13-CY13,$I13-$G13=CY13-CW13),2,IF(OR(AND($G13=$I13,CW13=CY13),AND($G13&gt;$I13,CW13&gt;CY13),AND($G13&lt;$I13,CW13&lt;CY13)),1,0)))</f>
        <v>0</v>
      </c>
      <c r="DA13" s="1"/>
      <c r="DB13" s="1" t="str">
        <f aca="true" t="shared" si="95" ref="DB13:DB18">$C13</f>
        <v>Spanien</v>
      </c>
      <c r="DC13" s="1" t="str">
        <f aca="true" t="shared" si="96" ref="DC13:DC18">$E13</f>
        <v>Slowenien</v>
      </c>
      <c r="DD13" s="1"/>
      <c r="DE13" s="5">
        <v>3</v>
      </c>
      <c r="DF13" s="5" t="s">
        <v>18</v>
      </c>
      <c r="DG13" s="5">
        <v>0</v>
      </c>
      <c r="DH13" s="1">
        <f aca="true" t="shared" si="97" ref="DH13:DH18">IF(AND($G13=DE13,$I13=DG13),3,IF(OR($G13-$I13=DE13-DG13,$I13-$G13=DG13-DE13),2,IF(OR(AND($G13=$I13,DE13=DG13),AND($G13&gt;$I13,DE13&gt;DG13),AND($G13&lt;$I13,DE13&lt;DG13)),1,0)))</f>
        <v>1</v>
      </c>
      <c r="DI13" s="1"/>
      <c r="DJ13" s="1" t="str">
        <f aca="true" t="shared" si="98" ref="DJ13:DJ18">$C13</f>
        <v>Spanien</v>
      </c>
      <c r="DK13" s="1" t="str">
        <f aca="true" t="shared" si="99" ref="DK13:DK18">$E13</f>
        <v>Slowenien</v>
      </c>
      <c r="DL13" s="1"/>
      <c r="DM13" s="5">
        <v>4</v>
      </c>
      <c r="DN13" s="5" t="s">
        <v>18</v>
      </c>
      <c r="DO13" s="5">
        <v>5</v>
      </c>
      <c r="DP13" s="1">
        <f aca="true" t="shared" si="100" ref="DP13:DP18">IF(AND($G13=DM13,$I13=DO13),3,IF(OR($G13-$I13=DM13-DO13,$I13-$G13=DO13-DM13),2,IF(OR(AND($G13=$I13,DM13=DO13),AND($G13&gt;$I13,DM13&gt;DO13),AND($G13&lt;$I13,DM13&lt;DO13)),1,0)))</f>
        <v>0</v>
      </c>
      <c r="DQ13" s="1"/>
      <c r="DR13" s="1" t="str">
        <f aca="true" t="shared" si="101" ref="DR13:DR18">$C13</f>
        <v>Spanien</v>
      </c>
      <c r="DS13" s="1" t="str">
        <f aca="true" t="shared" si="102" ref="DS13:DS18">$E13</f>
        <v>Slowenien</v>
      </c>
      <c r="DT13" s="1"/>
      <c r="DU13" s="5">
        <v>0</v>
      </c>
      <c r="DV13" s="5" t="s">
        <v>18</v>
      </c>
      <c r="DW13" s="5">
        <v>7</v>
      </c>
      <c r="DX13" s="1">
        <f aca="true" t="shared" si="103" ref="DX13:DX18">IF(AND($G13=DU13,$I13=DW13),3,IF(OR($G13-$I13=DU13-DW13,$I13-$G13=DW13-DU13),2,IF(OR(AND($G13=$I13,DU13=DW13),AND($G13&gt;$I13,DU13&gt;DW13),AND($G13&lt;$I13,DU13&lt;DW13)),1,0)))</f>
        <v>0</v>
      </c>
      <c r="DY13" s="1"/>
      <c r="DZ13" s="1" t="str">
        <f aca="true" t="shared" si="104" ref="DZ13:DZ18">$C13</f>
        <v>Spanien</v>
      </c>
      <c r="EA13" s="1" t="str">
        <f aca="true" t="shared" si="105" ref="EA13:EA18">$E13</f>
        <v>Slowenien</v>
      </c>
      <c r="EB13" s="1"/>
      <c r="EC13" s="5">
        <v>5</v>
      </c>
      <c r="ED13" s="5" t="s">
        <v>18</v>
      </c>
      <c r="EE13" s="5">
        <v>6</v>
      </c>
      <c r="EF13" s="1">
        <f aca="true" t="shared" si="106" ref="EF13:EF18">IF(AND($G13=EC13,$I13=EE13),3,IF(OR($G13-$I13=EC13-EE13,$I13-$G13=EE13-EC13),2,IF(OR(AND($G13=$I13,EC13=EE13),AND($G13&gt;$I13,EC13&gt;EE13),AND($G13&lt;$I13,EC13&lt;EE13)),1,0)))</f>
        <v>0</v>
      </c>
      <c r="EG13" s="1"/>
      <c r="EH13" s="1" t="str">
        <f aca="true" t="shared" si="107" ref="EH13:EH18">$C13</f>
        <v>Spanien</v>
      </c>
      <c r="EI13" s="1" t="str">
        <f aca="true" t="shared" si="108" ref="EI13:EI18">$E13</f>
        <v>Slowenien</v>
      </c>
      <c r="EJ13" s="1"/>
      <c r="EK13" s="5">
        <v>2</v>
      </c>
      <c r="EL13" s="5" t="s">
        <v>18</v>
      </c>
      <c r="EM13" s="5">
        <v>0</v>
      </c>
      <c r="EN13" s="1">
        <f aca="true" t="shared" si="109" ref="EN13:EN18">IF(AND($G13=EK13,$I13=EM13),3,IF(OR($G13-$I13=EK13-EM13,$I13-$G13=EM13-EK13),2,IF(OR(AND($G13=$I13,EK13=EM13),AND($G13&gt;$I13,EK13&gt;EM13),AND($G13&lt;$I13,EK13&lt;EM13)),1,0)))</f>
        <v>2</v>
      </c>
      <c r="EO13" s="1"/>
      <c r="EP13" s="1" t="str">
        <f aca="true" t="shared" si="110" ref="EP13:EP18">$C13</f>
        <v>Spanien</v>
      </c>
      <c r="EQ13" s="1" t="str">
        <f aca="true" t="shared" si="111" ref="EQ13:EQ18">$E13</f>
        <v>Slowenien</v>
      </c>
      <c r="ER13" s="1"/>
      <c r="ES13" s="5">
        <v>2</v>
      </c>
      <c r="ET13" s="5" t="s">
        <v>18</v>
      </c>
      <c r="EU13" s="5">
        <v>1</v>
      </c>
      <c r="EV13" s="1">
        <f aca="true" t="shared" si="112" ref="EV13:EV18">IF(AND($G13=ES13,$I13=EU13),3,IF(OR($G13-$I13=ES13-EU13,$I13-$G13=EU13-ES13),2,IF(OR(AND($G13=$I13,ES13=EU13),AND($G13&gt;$I13,ES13&gt;EU13),AND($G13&lt;$I13,ES13&lt;EU13)),1,0)))</f>
        <v>1</v>
      </c>
      <c r="EW13" s="1"/>
      <c r="EX13" s="1" t="str">
        <f aca="true" t="shared" si="113" ref="EX13:EX18">$C13</f>
        <v>Spanien</v>
      </c>
      <c r="EY13" s="1" t="str">
        <f aca="true" t="shared" si="114" ref="EY13:EY18">$E13</f>
        <v>Slowenien</v>
      </c>
      <c r="EZ13" s="1"/>
      <c r="FA13" s="5">
        <f aca="true" ca="1" t="shared" si="115" ref="FA13:FA18">IF($A$117="",0,INT(RAND()*10))</f>
        <v>7</v>
      </c>
      <c r="FB13" s="5" t="s">
        <v>18</v>
      </c>
      <c r="FC13" s="5">
        <f aca="true" ca="1" t="shared" si="116" ref="FC13:FC18">IF($A$117="",0,INT(RAND()*10))</f>
        <v>4</v>
      </c>
      <c r="FD13" s="1">
        <f aca="true" t="shared" si="117" ref="FD13:FD18">IF(AND($G13=FA13,$I13=FC13),3,IF(OR($G13-$I13=FA13-FC13,$I13-$G13=FC13-FA13),2,IF(OR(AND($G13=$I13,FA13=FC13),AND($G13&gt;$I13,FA13&gt;FC13),AND($G13&lt;$I13,FA13&lt;FC13)),1,0)))</f>
        <v>1</v>
      </c>
      <c r="FE13" s="1"/>
      <c r="FF13" s="1" t="str">
        <f aca="true" t="shared" si="118" ref="FF13:FF18">$C13</f>
        <v>Spanien</v>
      </c>
      <c r="FG13" s="1" t="str">
        <f aca="true" t="shared" si="119" ref="FG13:FG18">$E13</f>
        <v>Slowenien</v>
      </c>
      <c r="FH13" s="1"/>
      <c r="FI13" s="5">
        <f aca="true" ca="1" t="shared" si="120" ref="FI13:FI18">IF($A$117="",0,INT(RAND()*10))</f>
        <v>0</v>
      </c>
      <c r="FJ13" s="5" t="s">
        <v>18</v>
      </c>
      <c r="FK13" s="5">
        <f aca="true" ca="1" t="shared" si="121" ref="FK13:FK18">IF($A$117="",0,INT(RAND()*10))</f>
        <v>1</v>
      </c>
      <c r="FL13" s="1">
        <f aca="true" t="shared" si="122" ref="FL13:FL18">IF(AND($G13=FI13,$I13=FK13),3,IF(OR($G13-$I13=FI13-FK13,$I13-$G13=FK13-FI13),2,IF(OR(AND($G13=$I13,FI13=FK13),AND($G13&gt;$I13,FI13&gt;FK13),AND($G13&lt;$I13,FI13&lt;FK13)),1,0)))</f>
        <v>0</v>
      </c>
      <c r="FM13" s="1"/>
      <c r="FN13" s="1" t="str">
        <f aca="true" t="shared" si="123" ref="FN13:FN18">$C13</f>
        <v>Spanien</v>
      </c>
      <c r="FO13" s="1" t="str">
        <f aca="true" t="shared" si="124" ref="FO13:FO18">$E13</f>
        <v>Slowenien</v>
      </c>
      <c r="FP13" s="1"/>
      <c r="FQ13" s="5">
        <f t="shared" si="62"/>
        <v>3</v>
      </c>
      <c r="FR13" s="5" t="s">
        <v>18</v>
      </c>
      <c r="FS13" s="5">
        <f t="shared" si="63"/>
        <v>1</v>
      </c>
      <c r="FT13" s="1">
        <f aca="true" t="shared" si="125" ref="FT13:FT18">IF(AND($G13=FQ13,$I13=FS13),3,IF(OR($G13-$I13=FQ13-FS13,$I13-$G13=FS13-FQ13),2,IF(OR(AND($G13=$I13,FQ13=FS13),AND($G13&gt;$I13,FQ13&gt;FS13),AND($G13&lt;$I13,FQ13&lt;FS13)),1,0)))</f>
        <v>3</v>
      </c>
    </row>
    <row r="14" spans="1:176" ht="13.5">
      <c r="A14" s="7">
        <v>37409.395833333336</v>
      </c>
      <c r="B14" s="4" t="s">
        <v>24</v>
      </c>
      <c r="C14" s="3" t="str">
        <f>W14</f>
        <v>Paraguay</v>
      </c>
      <c r="D14" s="3" t="s">
        <v>17</v>
      </c>
      <c r="E14" s="3" t="str">
        <f>W15</f>
        <v>Südafrika</v>
      </c>
      <c r="F14" s="1"/>
      <c r="G14" s="33">
        <v>2</v>
      </c>
      <c r="H14" s="33" t="s">
        <v>18</v>
      </c>
      <c r="I14" s="33">
        <v>2</v>
      </c>
      <c r="J14" s="11" t="s">
        <v>19</v>
      </c>
      <c r="K14" s="1"/>
      <c r="L14" s="2" t="str">
        <f>IF($AB12=3,W12,IF($AB13=3,W13,IF($AB14=3,W14,W15)))</f>
        <v>Südafrika</v>
      </c>
      <c r="M14" s="2">
        <f>IF($AB12=3,X12,IF($AB13=3,X13,IF($AB14=3,X14,X15)))</f>
        <v>4</v>
      </c>
      <c r="N14" s="2">
        <f>IF($AB12=3,Y12,IF($AB13=3,Y13,IF($AB14=3,Y14,Y15)))</f>
        <v>5</v>
      </c>
      <c r="O14" s="2">
        <f>IF($AB12=3,Z12,IF($AB13=3,Z13,IF($AB14=3,Z14,Z15)))</f>
        <v>5</v>
      </c>
      <c r="P14" s="2">
        <f>IF($AB12=3,AA12,IF($AB13=3,AA13,IF($AB14=3,AA14,AA15)))</f>
        <v>0</v>
      </c>
      <c r="R14" s="1">
        <f t="shared" si="64"/>
        <v>1</v>
      </c>
      <c r="S14" s="1">
        <f t="shared" si="65"/>
        <v>1</v>
      </c>
      <c r="T14" s="1">
        <f t="shared" si="66"/>
        <v>2</v>
      </c>
      <c r="U14" s="1">
        <f t="shared" si="67"/>
        <v>2</v>
      </c>
      <c r="W14" s="3" t="s">
        <v>44</v>
      </c>
      <c r="X14" s="1">
        <f>R14+S15+S18</f>
        <v>4</v>
      </c>
      <c r="Y14" s="1">
        <f>T14+U15+U18</f>
        <v>6</v>
      </c>
      <c r="Z14" s="1">
        <f>U14+T15+T18</f>
        <v>6</v>
      </c>
      <c r="AA14" s="1">
        <f>Y14-Z14</f>
        <v>0</v>
      </c>
      <c r="AB14" s="1">
        <f>IF(LARGE(AC12:AC15,1)=AC14,1,IF(LARGE(AC12:AC15,2)=AC14,2,IF(LARGE(AC12:AC15,3)=AC14,3,4)))</f>
        <v>2</v>
      </c>
      <c r="AC14" s="6">
        <f>X14*1000000000000+AA14*1000000000+Y14*1000000+AE14*1000+AD14</f>
        <v>4000006000000</v>
      </c>
      <c r="AD14" s="5"/>
      <c r="AE14" s="1">
        <f>IF(AND(X14=X12,AND(AA14=AA12,Y14=Y12)),U15-T15,0)+IF(AND(X14=X13,AND(AA14=AA13,Y14=Y13)),U18-T18,0)+IF(AND(X14=X15,AND(AA14=AA15,Y14=Y15)),T14-U14,0)</f>
        <v>0</v>
      </c>
      <c r="AF14" s="1"/>
      <c r="AG14" s="1" t="str">
        <f t="shared" si="68"/>
        <v>Paraguay</v>
      </c>
      <c r="AH14" s="1" t="str">
        <f t="shared" si="69"/>
        <v>Südafrika</v>
      </c>
      <c r="AI14" s="1"/>
      <c r="AJ14" s="5">
        <v>3</v>
      </c>
      <c r="AK14" s="5" t="s">
        <v>18</v>
      </c>
      <c r="AL14" s="5">
        <v>0</v>
      </c>
      <c r="AM14" s="1">
        <f t="shared" si="70"/>
        <v>0</v>
      </c>
      <c r="AO14" s="1"/>
      <c r="AP14" s="1" t="str">
        <f t="shared" si="71"/>
        <v>Paraguay</v>
      </c>
      <c r="AQ14" s="1" t="str">
        <f t="shared" si="72"/>
        <v>Südafrika</v>
      </c>
      <c r="AR14" s="1"/>
      <c r="AS14" s="33">
        <v>1</v>
      </c>
      <c r="AT14" s="33" t="s">
        <v>18</v>
      </c>
      <c r="AU14" s="33">
        <v>0</v>
      </c>
      <c r="AV14" s="1">
        <f t="shared" si="73"/>
        <v>0</v>
      </c>
      <c r="AW14" s="1"/>
      <c r="AX14" s="1" t="str">
        <f t="shared" si="74"/>
        <v>Paraguay</v>
      </c>
      <c r="AY14" s="1" t="str">
        <f t="shared" si="75"/>
        <v>Südafrika</v>
      </c>
      <c r="AZ14" s="1"/>
      <c r="BA14" s="5">
        <v>2</v>
      </c>
      <c r="BB14" s="5" t="s">
        <v>18</v>
      </c>
      <c r="BC14" s="5">
        <v>2</v>
      </c>
      <c r="BD14" s="1">
        <f t="shared" si="76"/>
        <v>3</v>
      </c>
      <c r="BE14" s="1"/>
      <c r="BF14" s="1" t="str">
        <f t="shared" si="77"/>
        <v>Paraguay</v>
      </c>
      <c r="BG14" s="1" t="str">
        <f t="shared" si="78"/>
        <v>Südafrika</v>
      </c>
      <c r="BH14" s="1"/>
      <c r="BI14" s="5">
        <v>4</v>
      </c>
      <c r="BJ14" s="5" t="s">
        <v>18</v>
      </c>
      <c r="BK14" s="5">
        <v>0</v>
      </c>
      <c r="BL14" s="1">
        <f t="shared" si="79"/>
        <v>0</v>
      </c>
      <c r="BM14" s="1"/>
      <c r="BN14" s="1" t="str">
        <f t="shared" si="80"/>
        <v>Paraguay</v>
      </c>
      <c r="BO14" s="1" t="str">
        <f t="shared" si="81"/>
        <v>Südafrika</v>
      </c>
      <c r="BP14" s="1"/>
      <c r="BQ14" s="5">
        <v>0</v>
      </c>
      <c r="BR14" s="5" t="s">
        <v>18</v>
      </c>
      <c r="BS14" s="5">
        <v>3</v>
      </c>
      <c r="BT14" s="1">
        <f t="shared" si="82"/>
        <v>0</v>
      </c>
      <c r="BU14" s="1"/>
      <c r="BV14" s="1" t="str">
        <f t="shared" si="83"/>
        <v>Paraguay</v>
      </c>
      <c r="BW14" s="1" t="str">
        <f t="shared" si="84"/>
        <v>Südafrika</v>
      </c>
      <c r="BX14" s="1"/>
      <c r="BY14" s="5">
        <v>5</v>
      </c>
      <c r="BZ14" s="5" t="s">
        <v>18</v>
      </c>
      <c r="CA14" s="5">
        <v>1</v>
      </c>
      <c r="CB14" s="1">
        <f t="shared" si="85"/>
        <v>0</v>
      </c>
      <c r="CC14" s="1"/>
      <c r="CD14" s="1" t="str">
        <f t="shared" si="86"/>
        <v>Paraguay</v>
      </c>
      <c r="CE14" s="1" t="str">
        <f t="shared" si="87"/>
        <v>Südafrika</v>
      </c>
      <c r="CF14" s="1"/>
      <c r="CG14" s="5">
        <v>3</v>
      </c>
      <c r="CH14" s="5" t="s">
        <v>18</v>
      </c>
      <c r="CI14" s="5">
        <v>9</v>
      </c>
      <c r="CJ14" s="1">
        <f t="shared" si="88"/>
        <v>0</v>
      </c>
      <c r="CK14" s="1"/>
      <c r="CL14" s="1" t="str">
        <f t="shared" si="89"/>
        <v>Paraguay</v>
      </c>
      <c r="CM14" s="1" t="str">
        <f t="shared" si="90"/>
        <v>Südafrika</v>
      </c>
      <c r="CN14" s="1"/>
      <c r="CO14" s="5">
        <v>7</v>
      </c>
      <c r="CP14" s="5" t="s">
        <v>18</v>
      </c>
      <c r="CQ14" s="5">
        <v>6</v>
      </c>
      <c r="CR14" s="1">
        <f t="shared" si="91"/>
        <v>0</v>
      </c>
      <c r="CS14" s="1"/>
      <c r="CT14" s="1" t="str">
        <f t="shared" si="92"/>
        <v>Paraguay</v>
      </c>
      <c r="CU14" s="1" t="str">
        <f t="shared" si="93"/>
        <v>Südafrika</v>
      </c>
      <c r="CV14" s="1"/>
      <c r="CW14" s="5">
        <v>1</v>
      </c>
      <c r="CX14" s="5" t="s">
        <v>18</v>
      </c>
      <c r="CY14" s="5">
        <v>1</v>
      </c>
      <c r="CZ14" s="1">
        <f t="shared" si="94"/>
        <v>2</v>
      </c>
      <c r="DA14" s="1"/>
      <c r="DB14" s="1" t="str">
        <f t="shared" si="95"/>
        <v>Paraguay</v>
      </c>
      <c r="DC14" s="1" t="str">
        <f t="shared" si="96"/>
        <v>Südafrika</v>
      </c>
      <c r="DD14" s="1"/>
      <c r="DE14" s="5">
        <v>0</v>
      </c>
      <c r="DF14" s="5" t="s">
        <v>18</v>
      </c>
      <c r="DG14" s="5">
        <v>0</v>
      </c>
      <c r="DH14" s="1">
        <f t="shared" si="97"/>
        <v>2</v>
      </c>
      <c r="DI14" s="1"/>
      <c r="DJ14" s="1" t="str">
        <f t="shared" si="98"/>
        <v>Paraguay</v>
      </c>
      <c r="DK14" s="1" t="str">
        <f t="shared" si="99"/>
        <v>Südafrika</v>
      </c>
      <c r="DL14" s="1"/>
      <c r="DM14" s="5">
        <v>2</v>
      </c>
      <c r="DN14" s="5" t="s">
        <v>18</v>
      </c>
      <c r="DO14" s="5">
        <v>8</v>
      </c>
      <c r="DP14" s="1">
        <f t="shared" si="100"/>
        <v>0</v>
      </c>
      <c r="DQ14" s="1"/>
      <c r="DR14" s="1" t="str">
        <f t="shared" si="101"/>
        <v>Paraguay</v>
      </c>
      <c r="DS14" s="1" t="str">
        <f t="shared" si="102"/>
        <v>Südafrika</v>
      </c>
      <c r="DT14" s="1"/>
      <c r="DU14" s="5">
        <v>1</v>
      </c>
      <c r="DV14" s="5" t="s">
        <v>18</v>
      </c>
      <c r="DW14" s="5">
        <v>4</v>
      </c>
      <c r="DX14" s="1">
        <f t="shared" si="103"/>
        <v>0</v>
      </c>
      <c r="DY14" s="1"/>
      <c r="DZ14" s="1" t="str">
        <f t="shared" si="104"/>
        <v>Paraguay</v>
      </c>
      <c r="EA14" s="1" t="str">
        <f t="shared" si="105"/>
        <v>Südafrika</v>
      </c>
      <c r="EB14" s="1"/>
      <c r="EC14" s="5">
        <v>5</v>
      </c>
      <c r="ED14" s="5" t="s">
        <v>18</v>
      </c>
      <c r="EE14" s="5">
        <v>2</v>
      </c>
      <c r="EF14" s="1">
        <f t="shared" si="106"/>
        <v>0</v>
      </c>
      <c r="EG14" s="1"/>
      <c r="EH14" s="1" t="str">
        <f t="shared" si="107"/>
        <v>Paraguay</v>
      </c>
      <c r="EI14" s="1" t="str">
        <f t="shared" si="108"/>
        <v>Südafrika</v>
      </c>
      <c r="EJ14" s="1"/>
      <c r="EK14" s="5">
        <v>1</v>
      </c>
      <c r="EL14" s="5" t="s">
        <v>18</v>
      </c>
      <c r="EM14" s="5">
        <v>1</v>
      </c>
      <c r="EN14" s="1">
        <f t="shared" si="109"/>
        <v>2</v>
      </c>
      <c r="EO14" s="1"/>
      <c r="EP14" s="1" t="str">
        <f t="shared" si="110"/>
        <v>Paraguay</v>
      </c>
      <c r="EQ14" s="1" t="str">
        <f t="shared" si="111"/>
        <v>Südafrika</v>
      </c>
      <c r="ER14" s="1"/>
      <c r="ES14" s="5">
        <v>1</v>
      </c>
      <c r="ET14" s="5" t="s">
        <v>18</v>
      </c>
      <c r="EU14" s="5">
        <v>0</v>
      </c>
      <c r="EV14" s="1">
        <f t="shared" si="112"/>
        <v>0</v>
      </c>
      <c r="EW14" s="1"/>
      <c r="EX14" s="1" t="str">
        <f t="shared" si="113"/>
        <v>Paraguay</v>
      </c>
      <c r="EY14" s="1" t="str">
        <f t="shared" si="114"/>
        <v>Südafrika</v>
      </c>
      <c r="EZ14" s="1"/>
      <c r="FA14" s="5">
        <f ca="1" t="shared" si="115"/>
        <v>4</v>
      </c>
      <c r="FB14" s="5" t="s">
        <v>18</v>
      </c>
      <c r="FC14" s="5">
        <f ca="1" t="shared" si="116"/>
        <v>4</v>
      </c>
      <c r="FD14" s="1">
        <f t="shared" si="117"/>
        <v>2</v>
      </c>
      <c r="FE14" s="1"/>
      <c r="FF14" s="1" t="str">
        <f t="shared" si="118"/>
        <v>Paraguay</v>
      </c>
      <c r="FG14" s="1" t="str">
        <f t="shared" si="119"/>
        <v>Südafrika</v>
      </c>
      <c r="FH14" s="1"/>
      <c r="FI14" s="5">
        <f ca="1" t="shared" si="120"/>
        <v>7</v>
      </c>
      <c r="FJ14" s="5" t="s">
        <v>18</v>
      </c>
      <c r="FK14" s="5">
        <f ca="1" t="shared" si="121"/>
        <v>0</v>
      </c>
      <c r="FL14" s="1">
        <f t="shared" si="122"/>
        <v>0</v>
      </c>
      <c r="FM14" s="1"/>
      <c r="FN14" s="1" t="str">
        <f t="shared" si="123"/>
        <v>Paraguay</v>
      </c>
      <c r="FO14" s="1" t="str">
        <f t="shared" si="124"/>
        <v>Südafrika</v>
      </c>
      <c r="FP14" s="1"/>
      <c r="FQ14" s="5">
        <f t="shared" si="62"/>
        <v>2</v>
      </c>
      <c r="FR14" s="5" t="s">
        <v>18</v>
      </c>
      <c r="FS14" s="5">
        <f t="shared" si="63"/>
        <v>2</v>
      </c>
      <c r="FT14" s="1">
        <f t="shared" si="125"/>
        <v>3</v>
      </c>
    </row>
    <row r="15" spans="1:176" ht="13.5">
      <c r="A15" s="7">
        <v>37414.458333333336</v>
      </c>
      <c r="B15" s="4" t="s">
        <v>45</v>
      </c>
      <c r="C15" s="3" t="str">
        <f>W12</f>
        <v>Spanien</v>
      </c>
      <c r="D15" s="3" t="s">
        <v>17</v>
      </c>
      <c r="E15" s="3" t="str">
        <f>W14</f>
        <v>Paraguay</v>
      </c>
      <c r="F15" s="1"/>
      <c r="G15" s="33">
        <v>3</v>
      </c>
      <c r="H15" s="33" t="s">
        <v>18</v>
      </c>
      <c r="I15" s="33">
        <v>1</v>
      </c>
      <c r="J15" s="11" t="s">
        <v>19</v>
      </c>
      <c r="K15" s="1"/>
      <c r="L15" s="2" t="str">
        <f>IF($AB12=4,W12,IF($AB13=4,W13,IF($AB14=4,W14,W15)))</f>
        <v>Slowenien</v>
      </c>
      <c r="M15" s="2">
        <f>IF($AB12=4,X12,IF($AB13=4,X13,IF($AB14=4,X14,X15)))</f>
        <v>0</v>
      </c>
      <c r="N15" s="2">
        <f>IF($AB12=4,Y12,IF($AB13=4,Y13,IF($AB14=4,Y14,Y15)))</f>
        <v>2</v>
      </c>
      <c r="O15" s="2">
        <f>IF($AB12=4,Z12,IF($AB13=4,Z13,IF($AB14=4,Z14,Z15)))</f>
        <v>7</v>
      </c>
      <c r="P15" s="2">
        <f>IF($AB12=4,AA12,IF($AB13=4,AA13,IF($AB14=4,AA14,AA15)))</f>
        <v>-5</v>
      </c>
      <c r="R15" s="1">
        <f t="shared" si="64"/>
        <v>3</v>
      </c>
      <c r="S15" s="1">
        <f t="shared" si="65"/>
        <v>0</v>
      </c>
      <c r="T15" s="1">
        <f t="shared" si="66"/>
        <v>3</v>
      </c>
      <c r="U15" s="1">
        <f t="shared" si="67"/>
        <v>1</v>
      </c>
      <c r="W15" s="3" t="s">
        <v>46</v>
      </c>
      <c r="X15" s="1">
        <f>S14+R16+R17</f>
        <v>4</v>
      </c>
      <c r="Y15" s="1">
        <f>U14+T16+T17</f>
        <v>5</v>
      </c>
      <c r="Z15" s="1">
        <f>T14+U16+U17</f>
        <v>5</v>
      </c>
      <c r="AA15" s="1">
        <f>Y15-Z15</f>
        <v>0</v>
      </c>
      <c r="AB15" s="1">
        <f>IF(LARGE(AC12:AC15,1)=AC15,1,IF(LARGE(AC12:AC15,2)=AC15,2,IF(LARGE(AC12:AC15,3)=AC15,3,4)))</f>
        <v>3</v>
      </c>
      <c r="AC15" s="6">
        <f>X15*1000000000000+AA15*1000000000+Y15*1000000+AE15*1000+AD15</f>
        <v>4000005000000</v>
      </c>
      <c r="AD15" s="5"/>
      <c r="AE15" s="1">
        <f>IF(AND(X15=X12,AND(AA15=AA12,Y15=Y12)),T17-U17,0)+IF(AND(X15=X13,AND(AA15=AA13,Y15=Y13)),T16-U16,0)+IF(AND(X15=X14,AND(AA15=AA14,Y15=Y14)),U14-T14,0)</f>
        <v>0</v>
      </c>
      <c r="AF15" s="1"/>
      <c r="AG15" s="1" t="str">
        <f t="shared" si="68"/>
        <v>Spanien</v>
      </c>
      <c r="AH15" s="1" t="str">
        <f t="shared" si="69"/>
        <v>Paraguay</v>
      </c>
      <c r="AI15" s="1"/>
      <c r="AJ15" s="5">
        <v>1</v>
      </c>
      <c r="AK15" s="5" t="s">
        <v>18</v>
      </c>
      <c r="AL15" s="5">
        <v>0</v>
      </c>
      <c r="AM15" s="1">
        <f t="shared" si="70"/>
        <v>1</v>
      </c>
      <c r="AO15" s="1"/>
      <c r="AP15" s="1" t="str">
        <f t="shared" si="71"/>
        <v>Spanien</v>
      </c>
      <c r="AQ15" s="1" t="str">
        <f t="shared" si="72"/>
        <v>Paraguay</v>
      </c>
      <c r="AR15" s="1"/>
      <c r="AS15" s="33">
        <v>2</v>
      </c>
      <c r="AT15" s="33" t="s">
        <v>18</v>
      </c>
      <c r="AU15" s="33">
        <v>0</v>
      </c>
      <c r="AV15" s="1">
        <f t="shared" si="73"/>
        <v>2</v>
      </c>
      <c r="AW15" s="1"/>
      <c r="AX15" s="1" t="str">
        <f t="shared" si="74"/>
        <v>Spanien</v>
      </c>
      <c r="AY15" s="1" t="str">
        <f t="shared" si="75"/>
        <v>Paraguay</v>
      </c>
      <c r="AZ15" s="1"/>
      <c r="BA15" s="5">
        <v>3</v>
      </c>
      <c r="BB15" s="5" t="s">
        <v>18</v>
      </c>
      <c r="BC15" s="5">
        <v>3</v>
      </c>
      <c r="BD15" s="1">
        <f t="shared" si="76"/>
        <v>0</v>
      </c>
      <c r="BE15" s="1"/>
      <c r="BF15" s="1" t="str">
        <f t="shared" si="77"/>
        <v>Spanien</v>
      </c>
      <c r="BG15" s="1" t="str">
        <f t="shared" si="78"/>
        <v>Paraguay</v>
      </c>
      <c r="BH15" s="1"/>
      <c r="BI15" s="5">
        <v>3</v>
      </c>
      <c r="BJ15" s="5" t="s">
        <v>18</v>
      </c>
      <c r="BK15" s="5">
        <v>1</v>
      </c>
      <c r="BL15" s="1">
        <f t="shared" si="79"/>
        <v>3</v>
      </c>
      <c r="BM15" s="1"/>
      <c r="BN15" s="1" t="str">
        <f t="shared" si="80"/>
        <v>Spanien</v>
      </c>
      <c r="BO15" s="1" t="str">
        <f t="shared" si="81"/>
        <v>Paraguay</v>
      </c>
      <c r="BP15" s="1"/>
      <c r="BQ15" s="5">
        <v>4</v>
      </c>
      <c r="BR15" s="5" t="s">
        <v>18</v>
      </c>
      <c r="BS15" s="5">
        <v>9</v>
      </c>
      <c r="BT15" s="1">
        <f t="shared" si="82"/>
        <v>0</v>
      </c>
      <c r="BU15" s="1"/>
      <c r="BV15" s="1" t="str">
        <f t="shared" si="83"/>
        <v>Spanien</v>
      </c>
      <c r="BW15" s="1" t="str">
        <f t="shared" si="84"/>
        <v>Paraguay</v>
      </c>
      <c r="BX15" s="1"/>
      <c r="BY15" s="5">
        <v>0</v>
      </c>
      <c r="BZ15" s="5" t="s">
        <v>18</v>
      </c>
      <c r="CA15" s="5">
        <v>4</v>
      </c>
      <c r="CB15" s="1">
        <f t="shared" si="85"/>
        <v>0</v>
      </c>
      <c r="CC15" s="1"/>
      <c r="CD15" s="1" t="str">
        <f t="shared" si="86"/>
        <v>Spanien</v>
      </c>
      <c r="CE15" s="1" t="str">
        <f t="shared" si="87"/>
        <v>Paraguay</v>
      </c>
      <c r="CF15" s="1"/>
      <c r="CG15" s="5">
        <v>9</v>
      </c>
      <c r="CH15" s="5" t="s">
        <v>18</v>
      </c>
      <c r="CI15" s="5">
        <v>9</v>
      </c>
      <c r="CJ15" s="1">
        <f t="shared" si="88"/>
        <v>0</v>
      </c>
      <c r="CK15" s="1"/>
      <c r="CL15" s="1" t="str">
        <f t="shared" si="89"/>
        <v>Spanien</v>
      </c>
      <c r="CM15" s="1" t="str">
        <f t="shared" si="90"/>
        <v>Paraguay</v>
      </c>
      <c r="CN15" s="1"/>
      <c r="CO15" s="5">
        <v>0</v>
      </c>
      <c r="CP15" s="5" t="s">
        <v>18</v>
      </c>
      <c r="CQ15" s="5">
        <v>6</v>
      </c>
      <c r="CR15" s="1">
        <f t="shared" si="91"/>
        <v>0</v>
      </c>
      <c r="CS15" s="1"/>
      <c r="CT15" s="1" t="str">
        <f t="shared" si="92"/>
        <v>Spanien</v>
      </c>
      <c r="CU15" s="1" t="str">
        <f t="shared" si="93"/>
        <v>Paraguay</v>
      </c>
      <c r="CV15" s="1"/>
      <c r="CW15" s="5">
        <v>5</v>
      </c>
      <c r="CX15" s="5" t="s">
        <v>18</v>
      </c>
      <c r="CY15" s="5">
        <v>5</v>
      </c>
      <c r="CZ15" s="1">
        <f t="shared" si="94"/>
        <v>0</v>
      </c>
      <c r="DA15" s="1"/>
      <c r="DB15" s="1" t="str">
        <f t="shared" si="95"/>
        <v>Spanien</v>
      </c>
      <c r="DC15" s="1" t="str">
        <f t="shared" si="96"/>
        <v>Paraguay</v>
      </c>
      <c r="DD15" s="1"/>
      <c r="DE15" s="5">
        <v>3</v>
      </c>
      <c r="DF15" s="5" t="s">
        <v>18</v>
      </c>
      <c r="DG15" s="5">
        <v>1</v>
      </c>
      <c r="DH15" s="1">
        <f t="shared" si="97"/>
        <v>3</v>
      </c>
      <c r="DI15" s="1"/>
      <c r="DJ15" s="1" t="str">
        <f t="shared" si="98"/>
        <v>Spanien</v>
      </c>
      <c r="DK15" s="1" t="str">
        <f t="shared" si="99"/>
        <v>Paraguay</v>
      </c>
      <c r="DL15" s="1"/>
      <c r="DM15" s="5">
        <v>1</v>
      </c>
      <c r="DN15" s="5" t="s">
        <v>18</v>
      </c>
      <c r="DO15" s="5">
        <v>2</v>
      </c>
      <c r="DP15" s="1">
        <f t="shared" si="100"/>
        <v>0</v>
      </c>
      <c r="DQ15" s="1"/>
      <c r="DR15" s="1" t="str">
        <f t="shared" si="101"/>
        <v>Spanien</v>
      </c>
      <c r="DS15" s="1" t="str">
        <f t="shared" si="102"/>
        <v>Paraguay</v>
      </c>
      <c r="DT15" s="1"/>
      <c r="DU15" s="5">
        <v>8</v>
      </c>
      <c r="DV15" s="5" t="s">
        <v>18</v>
      </c>
      <c r="DW15" s="5">
        <v>7</v>
      </c>
      <c r="DX15" s="1">
        <f t="shared" si="103"/>
        <v>1</v>
      </c>
      <c r="DY15" s="1"/>
      <c r="DZ15" s="1" t="str">
        <f t="shared" si="104"/>
        <v>Spanien</v>
      </c>
      <c r="EA15" s="1" t="str">
        <f t="shared" si="105"/>
        <v>Paraguay</v>
      </c>
      <c r="EB15" s="1"/>
      <c r="EC15" s="5">
        <v>6</v>
      </c>
      <c r="ED15" s="5" t="s">
        <v>18</v>
      </c>
      <c r="EE15" s="5">
        <v>0</v>
      </c>
      <c r="EF15" s="1">
        <f t="shared" si="106"/>
        <v>1</v>
      </c>
      <c r="EG15" s="1"/>
      <c r="EH15" s="1" t="str">
        <f t="shared" si="107"/>
        <v>Spanien</v>
      </c>
      <c r="EI15" s="1" t="str">
        <f t="shared" si="108"/>
        <v>Paraguay</v>
      </c>
      <c r="EJ15" s="1"/>
      <c r="EK15" s="5">
        <v>3</v>
      </c>
      <c r="EL15" s="5" t="s">
        <v>18</v>
      </c>
      <c r="EM15" s="5">
        <v>1</v>
      </c>
      <c r="EN15" s="1">
        <f t="shared" si="109"/>
        <v>3</v>
      </c>
      <c r="EO15" s="1"/>
      <c r="EP15" s="1" t="str">
        <f t="shared" si="110"/>
        <v>Spanien</v>
      </c>
      <c r="EQ15" s="1" t="str">
        <f t="shared" si="111"/>
        <v>Paraguay</v>
      </c>
      <c r="ER15" s="1"/>
      <c r="ES15" s="5">
        <v>1</v>
      </c>
      <c r="ET15" s="5" t="s">
        <v>18</v>
      </c>
      <c r="EU15" s="5">
        <v>1</v>
      </c>
      <c r="EV15" s="1">
        <f t="shared" si="112"/>
        <v>0</v>
      </c>
      <c r="EW15" s="1"/>
      <c r="EX15" s="1" t="str">
        <f t="shared" si="113"/>
        <v>Spanien</v>
      </c>
      <c r="EY15" s="1" t="str">
        <f t="shared" si="114"/>
        <v>Paraguay</v>
      </c>
      <c r="EZ15" s="1"/>
      <c r="FA15" s="5">
        <f ca="1" t="shared" si="115"/>
        <v>5</v>
      </c>
      <c r="FB15" s="5" t="s">
        <v>18</v>
      </c>
      <c r="FC15" s="5">
        <f ca="1" t="shared" si="116"/>
        <v>9</v>
      </c>
      <c r="FD15" s="1">
        <f t="shared" si="117"/>
        <v>0</v>
      </c>
      <c r="FE15" s="1"/>
      <c r="FF15" s="1" t="str">
        <f t="shared" si="118"/>
        <v>Spanien</v>
      </c>
      <c r="FG15" s="1" t="str">
        <f t="shared" si="119"/>
        <v>Paraguay</v>
      </c>
      <c r="FH15" s="1"/>
      <c r="FI15" s="5">
        <f ca="1" t="shared" si="120"/>
        <v>2</v>
      </c>
      <c r="FJ15" s="5" t="s">
        <v>18</v>
      </c>
      <c r="FK15" s="5">
        <f ca="1" t="shared" si="121"/>
        <v>2</v>
      </c>
      <c r="FL15" s="1">
        <f t="shared" si="122"/>
        <v>0</v>
      </c>
      <c r="FM15" s="1"/>
      <c r="FN15" s="1" t="str">
        <f t="shared" si="123"/>
        <v>Spanien</v>
      </c>
      <c r="FO15" s="1" t="str">
        <f t="shared" si="124"/>
        <v>Paraguay</v>
      </c>
      <c r="FP15" s="1"/>
      <c r="FQ15" s="5">
        <f t="shared" si="62"/>
        <v>3</v>
      </c>
      <c r="FR15" s="5" t="s">
        <v>18</v>
      </c>
      <c r="FS15" s="5">
        <f t="shared" si="63"/>
        <v>1</v>
      </c>
      <c r="FT15" s="1">
        <f t="shared" si="125"/>
        <v>3</v>
      </c>
    </row>
    <row r="16" spans="1:176" ht="13.5">
      <c r="A16" s="7">
        <v>37415.354166666664</v>
      </c>
      <c r="B16" s="4" t="s">
        <v>47</v>
      </c>
      <c r="C16" s="3" t="str">
        <f>W15</f>
        <v>Südafrika</v>
      </c>
      <c r="D16" s="3" t="s">
        <v>17</v>
      </c>
      <c r="E16" s="3" t="str">
        <f>W13</f>
        <v>Slowenien</v>
      </c>
      <c r="F16" s="1"/>
      <c r="G16" s="33">
        <v>1</v>
      </c>
      <c r="H16" s="33" t="s">
        <v>18</v>
      </c>
      <c r="I16" s="33">
        <v>0</v>
      </c>
      <c r="J16" s="11" t="s">
        <v>19</v>
      </c>
      <c r="K16" s="1"/>
      <c r="L16" s="1"/>
      <c r="M16" s="1"/>
      <c r="N16" s="1"/>
      <c r="O16" s="1"/>
      <c r="R16" s="1">
        <f t="shared" si="64"/>
        <v>3</v>
      </c>
      <c r="S16" s="1">
        <f t="shared" si="65"/>
        <v>0</v>
      </c>
      <c r="T16" s="1">
        <f t="shared" si="66"/>
        <v>1</v>
      </c>
      <c r="U16" s="1">
        <f t="shared" si="67"/>
        <v>0</v>
      </c>
      <c r="W16" s="1"/>
      <c r="X16" s="1"/>
      <c r="Y16" s="1"/>
      <c r="Z16" s="1"/>
      <c r="AA16" s="1"/>
      <c r="AB16" s="1"/>
      <c r="AC16" s="6"/>
      <c r="AD16" s="11"/>
      <c r="AE16" s="1"/>
      <c r="AF16" s="1"/>
      <c r="AG16" s="1" t="str">
        <f t="shared" si="68"/>
        <v>Südafrika</v>
      </c>
      <c r="AH16" s="1" t="str">
        <f t="shared" si="69"/>
        <v>Slowenien</v>
      </c>
      <c r="AI16" s="1"/>
      <c r="AJ16" s="5">
        <v>2</v>
      </c>
      <c r="AK16" s="5" t="s">
        <v>18</v>
      </c>
      <c r="AL16" s="5">
        <v>3</v>
      </c>
      <c r="AM16" s="1">
        <f t="shared" si="70"/>
        <v>0</v>
      </c>
      <c r="AO16" s="1"/>
      <c r="AP16" s="1" t="str">
        <f t="shared" si="71"/>
        <v>Südafrika</v>
      </c>
      <c r="AQ16" s="1" t="str">
        <f t="shared" si="72"/>
        <v>Slowenien</v>
      </c>
      <c r="AR16" s="1"/>
      <c r="AS16" s="33">
        <v>1</v>
      </c>
      <c r="AT16" s="33" t="s">
        <v>18</v>
      </c>
      <c r="AU16" s="33">
        <v>0</v>
      </c>
      <c r="AV16" s="1">
        <f t="shared" si="73"/>
        <v>3</v>
      </c>
      <c r="AW16" s="1"/>
      <c r="AX16" s="1" t="str">
        <f t="shared" si="74"/>
        <v>Südafrika</v>
      </c>
      <c r="AY16" s="1" t="str">
        <f t="shared" si="75"/>
        <v>Slowenien</v>
      </c>
      <c r="AZ16" s="1"/>
      <c r="BA16" s="5">
        <v>2</v>
      </c>
      <c r="BB16" s="5" t="s">
        <v>18</v>
      </c>
      <c r="BC16" s="5">
        <v>2</v>
      </c>
      <c r="BD16" s="1">
        <f t="shared" si="76"/>
        <v>0</v>
      </c>
      <c r="BE16" s="1"/>
      <c r="BF16" s="1" t="str">
        <f t="shared" si="77"/>
        <v>Südafrika</v>
      </c>
      <c r="BG16" s="1" t="str">
        <f t="shared" si="78"/>
        <v>Slowenien</v>
      </c>
      <c r="BH16" s="1"/>
      <c r="BI16" s="5">
        <v>0</v>
      </c>
      <c r="BJ16" s="5" t="s">
        <v>18</v>
      </c>
      <c r="BK16" s="5">
        <v>0</v>
      </c>
      <c r="BL16" s="1">
        <f t="shared" si="79"/>
        <v>0</v>
      </c>
      <c r="BM16" s="1"/>
      <c r="BN16" s="1" t="str">
        <f t="shared" si="80"/>
        <v>Südafrika</v>
      </c>
      <c r="BO16" s="1" t="str">
        <f t="shared" si="81"/>
        <v>Slowenien</v>
      </c>
      <c r="BP16" s="1"/>
      <c r="BQ16" s="5">
        <v>1</v>
      </c>
      <c r="BR16" s="5" t="s">
        <v>18</v>
      </c>
      <c r="BS16" s="5">
        <v>0</v>
      </c>
      <c r="BT16" s="1">
        <f t="shared" si="82"/>
        <v>3</v>
      </c>
      <c r="BU16" s="1"/>
      <c r="BV16" s="1" t="str">
        <f t="shared" si="83"/>
        <v>Südafrika</v>
      </c>
      <c r="BW16" s="1" t="str">
        <f t="shared" si="84"/>
        <v>Slowenien</v>
      </c>
      <c r="BX16" s="1"/>
      <c r="BY16" s="5">
        <v>9</v>
      </c>
      <c r="BZ16" s="5" t="s">
        <v>18</v>
      </c>
      <c r="CA16" s="5">
        <v>6</v>
      </c>
      <c r="CB16" s="1">
        <f t="shared" si="85"/>
        <v>1</v>
      </c>
      <c r="CC16" s="1"/>
      <c r="CD16" s="1" t="str">
        <f t="shared" si="86"/>
        <v>Südafrika</v>
      </c>
      <c r="CE16" s="1" t="str">
        <f t="shared" si="87"/>
        <v>Slowenien</v>
      </c>
      <c r="CF16" s="1"/>
      <c r="CG16" s="5">
        <v>6</v>
      </c>
      <c r="CH16" s="5" t="s">
        <v>18</v>
      </c>
      <c r="CI16" s="5">
        <v>9</v>
      </c>
      <c r="CJ16" s="1">
        <f t="shared" si="88"/>
        <v>0</v>
      </c>
      <c r="CK16" s="1"/>
      <c r="CL16" s="1" t="str">
        <f t="shared" si="89"/>
        <v>Südafrika</v>
      </c>
      <c r="CM16" s="1" t="str">
        <f t="shared" si="90"/>
        <v>Slowenien</v>
      </c>
      <c r="CN16" s="1"/>
      <c r="CO16" s="5">
        <v>7</v>
      </c>
      <c r="CP16" s="5" t="s">
        <v>18</v>
      </c>
      <c r="CQ16" s="5">
        <v>6</v>
      </c>
      <c r="CR16" s="1">
        <f t="shared" si="91"/>
        <v>2</v>
      </c>
      <c r="CS16" s="1"/>
      <c r="CT16" s="1" t="str">
        <f t="shared" si="92"/>
        <v>Südafrika</v>
      </c>
      <c r="CU16" s="1" t="str">
        <f t="shared" si="93"/>
        <v>Slowenien</v>
      </c>
      <c r="CV16" s="1"/>
      <c r="CW16" s="5">
        <v>4</v>
      </c>
      <c r="CX16" s="5" t="s">
        <v>18</v>
      </c>
      <c r="CY16" s="5">
        <v>4</v>
      </c>
      <c r="CZ16" s="1">
        <f t="shared" si="94"/>
        <v>0</v>
      </c>
      <c r="DA16" s="1"/>
      <c r="DB16" s="1" t="str">
        <f t="shared" si="95"/>
        <v>Südafrika</v>
      </c>
      <c r="DC16" s="1" t="str">
        <f t="shared" si="96"/>
        <v>Slowenien</v>
      </c>
      <c r="DD16" s="1"/>
      <c r="DE16" s="5">
        <v>1</v>
      </c>
      <c r="DF16" s="5" t="s">
        <v>18</v>
      </c>
      <c r="DG16" s="5">
        <v>1</v>
      </c>
      <c r="DH16" s="1">
        <f t="shared" si="97"/>
        <v>0</v>
      </c>
      <c r="DI16" s="1"/>
      <c r="DJ16" s="1" t="str">
        <f t="shared" si="98"/>
        <v>Südafrika</v>
      </c>
      <c r="DK16" s="1" t="str">
        <f t="shared" si="99"/>
        <v>Slowenien</v>
      </c>
      <c r="DL16" s="1"/>
      <c r="DM16" s="5">
        <v>2</v>
      </c>
      <c r="DN16" s="5" t="s">
        <v>18</v>
      </c>
      <c r="DO16" s="5">
        <v>6</v>
      </c>
      <c r="DP16" s="1">
        <f t="shared" si="100"/>
        <v>0</v>
      </c>
      <c r="DQ16" s="1"/>
      <c r="DR16" s="1" t="str">
        <f t="shared" si="101"/>
        <v>Südafrika</v>
      </c>
      <c r="DS16" s="1" t="str">
        <f t="shared" si="102"/>
        <v>Slowenien</v>
      </c>
      <c r="DT16" s="1"/>
      <c r="DU16" s="5">
        <v>6</v>
      </c>
      <c r="DV16" s="5" t="s">
        <v>18</v>
      </c>
      <c r="DW16" s="5">
        <v>4</v>
      </c>
      <c r="DX16" s="1">
        <f t="shared" si="103"/>
        <v>1</v>
      </c>
      <c r="DY16" s="1"/>
      <c r="DZ16" s="1" t="str">
        <f t="shared" si="104"/>
        <v>Südafrika</v>
      </c>
      <c r="EA16" s="1" t="str">
        <f t="shared" si="105"/>
        <v>Slowenien</v>
      </c>
      <c r="EB16" s="1"/>
      <c r="EC16" s="5">
        <v>3</v>
      </c>
      <c r="ED16" s="5" t="s">
        <v>18</v>
      </c>
      <c r="EE16" s="5">
        <v>0</v>
      </c>
      <c r="EF16" s="1">
        <f t="shared" si="106"/>
        <v>1</v>
      </c>
      <c r="EG16" s="1"/>
      <c r="EH16" s="1" t="str">
        <f t="shared" si="107"/>
        <v>Südafrika</v>
      </c>
      <c r="EI16" s="1" t="str">
        <f t="shared" si="108"/>
        <v>Slowenien</v>
      </c>
      <c r="EJ16" s="1"/>
      <c r="EK16" s="5">
        <v>1</v>
      </c>
      <c r="EL16" s="5" t="s">
        <v>18</v>
      </c>
      <c r="EM16" s="5">
        <v>1</v>
      </c>
      <c r="EN16" s="1">
        <f t="shared" si="109"/>
        <v>0</v>
      </c>
      <c r="EO16" s="1"/>
      <c r="EP16" s="1" t="str">
        <f t="shared" si="110"/>
        <v>Südafrika</v>
      </c>
      <c r="EQ16" s="1" t="str">
        <f t="shared" si="111"/>
        <v>Slowenien</v>
      </c>
      <c r="ER16" s="1"/>
      <c r="ES16" s="5">
        <v>1</v>
      </c>
      <c r="ET16" s="5" t="s">
        <v>18</v>
      </c>
      <c r="EU16" s="5">
        <v>1</v>
      </c>
      <c r="EV16" s="1">
        <f t="shared" si="112"/>
        <v>0</v>
      </c>
      <c r="EW16" s="1"/>
      <c r="EX16" s="1" t="str">
        <f t="shared" si="113"/>
        <v>Südafrika</v>
      </c>
      <c r="EY16" s="1" t="str">
        <f t="shared" si="114"/>
        <v>Slowenien</v>
      </c>
      <c r="EZ16" s="1"/>
      <c r="FA16" s="5">
        <f ca="1" t="shared" si="115"/>
        <v>5</v>
      </c>
      <c r="FB16" s="5" t="s">
        <v>18</v>
      </c>
      <c r="FC16" s="5">
        <f ca="1" t="shared" si="116"/>
        <v>7</v>
      </c>
      <c r="FD16" s="1">
        <f t="shared" si="117"/>
        <v>0</v>
      </c>
      <c r="FE16" s="1"/>
      <c r="FF16" s="1" t="str">
        <f t="shared" si="118"/>
        <v>Südafrika</v>
      </c>
      <c r="FG16" s="1" t="str">
        <f t="shared" si="119"/>
        <v>Slowenien</v>
      </c>
      <c r="FH16" s="1"/>
      <c r="FI16" s="5">
        <f ca="1" t="shared" si="120"/>
        <v>0</v>
      </c>
      <c r="FJ16" s="5" t="s">
        <v>18</v>
      </c>
      <c r="FK16" s="5">
        <f ca="1" t="shared" si="121"/>
        <v>2</v>
      </c>
      <c r="FL16" s="1">
        <f t="shared" si="122"/>
        <v>0</v>
      </c>
      <c r="FM16" s="1"/>
      <c r="FN16" s="1" t="str">
        <f t="shared" si="123"/>
        <v>Südafrika</v>
      </c>
      <c r="FO16" s="1" t="str">
        <f t="shared" si="124"/>
        <v>Slowenien</v>
      </c>
      <c r="FP16" s="1"/>
      <c r="FQ16" s="5">
        <f t="shared" si="62"/>
        <v>1</v>
      </c>
      <c r="FR16" s="5" t="s">
        <v>18</v>
      </c>
      <c r="FS16" s="5">
        <f t="shared" si="63"/>
        <v>0</v>
      </c>
      <c r="FT16" s="1">
        <f t="shared" si="125"/>
        <v>3</v>
      </c>
    </row>
    <row r="17" spans="1:176" ht="13.5">
      <c r="A17" s="7">
        <v>37419.5625</v>
      </c>
      <c r="B17" s="4" t="s">
        <v>48</v>
      </c>
      <c r="C17" s="3" t="str">
        <f>W15</f>
        <v>Südafrika</v>
      </c>
      <c r="D17" s="3" t="s">
        <v>17</v>
      </c>
      <c r="E17" s="3" t="str">
        <f>W12</f>
        <v>Spanien</v>
      </c>
      <c r="F17" s="1"/>
      <c r="G17" s="33">
        <v>2</v>
      </c>
      <c r="H17" s="33" t="s">
        <v>18</v>
      </c>
      <c r="I17" s="33">
        <v>3</v>
      </c>
      <c r="J17" s="11" t="s">
        <v>19</v>
      </c>
      <c r="L17" s="2" t="str">
        <f>L12</f>
        <v>Spanien</v>
      </c>
      <c r="M17" s="2" t="s">
        <v>49</v>
      </c>
      <c r="R17" s="1">
        <f t="shared" si="64"/>
        <v>0</v>
      </c>
      <c r="S17" s="1">
        <f t="shared" si="65"/>
        <v>3</v>
      </c>
      <c r="T17" s="1">
        <f t="shared" si="66"/>
        <v>2</v>
      </c>
      <c r="U17" s="1">
        <f t="shared" si="67"/>
        <v>3</v>
      </c>
      <c r="AC17" s="6"/>
      <c r="AG17" s="1" t="str">
        <f t="shared" si="68"/>
        <v>Südafrika</v>
      </c>
      <c r="AH17" s="1" t="str">
        <f t="shared" si="69"/>
        <v>Spanien</v>
      </c>
      <c r="AJ17" s="5">
        <v>1</v>
      </c>
      <c r="AK17" s="5" t="s">
        <v>18</v>
      </c>
      <c r="AL17" s="5">
        <v>3</v>
      </c>
      <c r="AM17" s="1">
        <f t="shared" si="70"/>
        <v>1</v>
      </c>
      <c r="AP17" s="1" t="str">
        <f t="shared" si="71"/>
        <v>Südafrika</v>
      </c>
      <c r="AQ17" s="1" t="str">
        <f t="shared" si="72"/>
        <v>Spanien</v>
      </c>
      <c r="AS17" s="33">
        <v>0</v>
      </c>
      <c r="AT17" s="33" t="s">
        <v>18</v>
      </c>
      <c r="AU17" s="33">
        <v>2</v>
      </c>
      <c r="AV17" s="1">
        <f t="shared" si="73"/>
        <v>1</v>
      </c>
      <c r="AX17" s="1" t="str">
        <f t="shared" si="74"/>
        <v>Südafrika</v>
      </c>
      <c r="AY17" s="1" t="str">
        <f t="shared" si="75"/>
        <v>Spanien</v>
      </c>
      <c r="BA17" s="5">
        <v>2</v>
      </c>
      <c r="BB17" s="5" t="s">
        <v>18</v>
      </c>
      <c r="BC17" s="5">
        <v>3</v>
      </c>
      <c r="BD17" s="1">
        <f t="shared" si="76"/>
        <v>3</v>
      </c>
      <c r="BF17" s="1" t="str">
        <f t="shared" si="77"/>
        <v>Südafrika</v>
      </c>
      <c r="BG17" s="1" t="str">
        <f t="shared" si="78"/>
        <v>Spanien</v>
      </c>
      <c r="BI17" s="5">
        <v>0</v>
      </c>
      <c r="BJ17" s="5" t="s">
        <v>18</v>
      </c>
      <c r="BK17" s="5">
        <v>3</v>
      </c>
      <c r="BL17" s="1">
        <f t="shared" si="79"/>
        <v>1</v>
      </c>
      <c r="BN17" s="1" t="str">
        <f t="shared" si="80"/>
        <v>Südafrika</v>
      </c>
      <c r="BO17" s="1" t="str">
        <f t="shared" si="81"/>
        <v>Spanien</v>
      </c>
      <c r="BQ17" s="5">
        <v>9</v>
      </c>
      <c r="BR17" s="5" t="s">
        <v>18</v>
      </c>
      <c r="BS17" s="5">
        <v>1</v>
      </c>
      <c r="BT17" s="1">
        <f t="shared" si="82"/>
        <v>0</v>
      </c>
      <c r="BV17" s="1" t="str">
        <f t="shared" si="83"/>
        <v>Südafrika</v>
      </c>
      <c r="BW17" s="1" t="str">
        <f t="shared" si="84"/>
        <v>Spanien</v>
      </c>
      <c r="BY17" s="5">
        <v>2</v>
      </c>
      <c r="BZ17" s="5" t="s">
        <v>18</v>
      </c>
      <c r="CA17" s="5">
        <v>7</v>
      </c>
      <c r="CB17" s="1">
        <f t="shared" si="85"/>
        <v>1</v>
      </c>
      <c r="CD17" s="1" t="str">
        <f t="shared" si="86"/>
        <v>Südafrika</v>
      </c>
      <c r="CE17" s="1" t="str">
        <f t="shared" si="87"/>
        <v>Spanien</v>
      </c>
      <c r="CG17" s="5">
        <v>8</v>
      </c>
      <c r="CH17" s="5" t="s">
        <v>18</v>
      </c>
      <c r="CI17" s="5">
        <v>4</v>
      </c>
      <c r="CJ17" s="1">
        <f t="shared" si="88"/>
        <v>0</v>
      </c>
      <c r="CL17" s="1" t="str">
        <f t="shared" si="89"/>
        <v>Südafrika</v>
      </c>
      <c r="CM17" s="1" t="str">
        <f t="shared" si="90"/>
        <v>Spanien</v>
      </c>
      <c r="CO17" s="5">
        <v>0</v>
      </c>
      <c r="CP17" s="5" t="s">
        <v>18</v>
      </c>
      <c r="CQ17" s="5">
        <v>8</v>
      </c>
      <c r="CR17" s="1">
        <f t="shared" si="91"/>
        <v>1</v>
      </c>
      <c r="CT17" s="1" t="str">
        <f t="shared" si="92"/>
        <v>Südafrika</v>
      </c>
      <c r="CU17" s="1" t="str">
        <f t="shared" si="93"/>
        <v>Spanien</v>
      </c>
      <c r="CW17" s="5">
        <v>8</v>
      </c>
      <c r="CX17" s="5" t="s">
        <v>18</v>
      </c>
      <c r="CY17" s="5">
        <v>8</v>
      </c>
      <c r="CZ17" s="1">
        <f t="shared" si="94"/>
        <v>0</v>
      </c>
      <c r="DB17" s="1" t="str">
        <f t="shared" si="95"/>
        <v>Südafrika</v>
      </c>
      <c r="DC17" s="1" t="str">
        <f t="shared" si="96"/>
        <v>Spanien</v>
      </c>
      <c r="DE17" s="5">
        <v>0</v>
      </c>
      <c r="DF17" s="5" t="s">
        <v>18</v>
      </c>
      <c r="DG17" s="5">
        <v>2</v>
      </c>
      <c r="DH17" s="1">
        <f t="shared" si="97"/>
        <v>1</v>
      </c>
      <c r="DJ17" s="1" t="str">
        <f t="shared" si="98"/>
        <v>Südafrika</v>
      </c>
      <c r="DK17" s="1" t="str">
        <f t="shared" si="99"/>
        <v>Spanien</v>
      </c>
      <c r="DM17" s="5">
        <v>2</v>
      </c>
      <c r="DN17" s="5" t="s">
        <v>18</v>
      </c>
      <c r="DO17" s="5">
        <v>1</v>
      </c>
      <c r="DP17" s="1">
        <f t="shared" si="100"/>
        <v>0</v>
      </c>
      <c r="DR17" s="1" t="str">
        <f t="shared" si="101"/>
        <v>Südafrika</v>
      </c>
      <c r="DS17" s="1" t="str">
        <f t="shared" si="102"/>
        <v>Spanien</v>
      </c>
      <c r="DU17" s="5">
        <v>5</v>
      </c>
      <c r="DV17" s="5" t="s">
        <v>18</v>
      </c>
      <c r="DW17" s="5">
        <v>9</v>
      </c>
      <c r="DX17" s="1">
        <f t="shared" si="103"/>
        <v>1</v>
      </c>
      <c r="DZ17" s="1" t="str">
        <f t="shared" si="104"/>
        <v>Südafrika</v>
      </c>
      <c r="EA17" s="1" t="str">
        <f t="shared" si="105"/>
        <v>Spanien</v>
      </c>
      <c r="EC17" s="5">
        <v>5</v>
      </c>
      <c r="ED17" s="5" t="s">
        <v>18</v>
      </c>
      <c r="EE17" s="5">
        <v>4</v>
      </c>
      <c r="EF17" s="1">
        <f t="shared" si="106"/>
        <v>0</v>
      </c>
      <c r="EH17" s="1" t="str">
        <f t="shared" si="107"/>
        <v>Südafrika</v>
      </c>
      <c r="EI17" s="1" t="str">
        <f t="shared" si="108"/>
        <v>Spanien</v>
      </c>
      <c r="EK17" s="5">
        <v>1</v>
      </c>
      <c r="EL17" s="5" t="s">
        <v>18</v>
      </c>
      <c r="EM17" s="5">
        <v>2</v>
      </c>
      <c r="EN17" s="1">
        <f t="shared" si="109"/>
        <v>2</v>
      </c>
      <c r="EP17" s="1" t="str">
        <f t="shared" si="110"/>
        <v>Südafrika</v>
      </c>
      <c r="EQ17" s="1" t="str">
        <f t="shared" si="111"/>
        <v>Spanien</v>
      </c>
      <c r="ES17" s="5">
        <v>1</v>
      </c>
      <c r="ET17" s="5" t="s">
        <v>18</v>
      </c>
      <c r="EU17" s="5">
        <v>2</v>
      </c>
      <c r="EV17" s="1">
        <f t="shared" si="112"/>
        <v>2</v>
      </c>
      <c r="EX17" s="1" t="str">
        <f t="shared" si="113"/>
        <v>Südafrika</v>
      </c>
      <c r="EY17" s="1" t="str">
        <f t="shared" si="114"/>
        <v>Spanien</v>
      </c>
      <c r="FA17" s="5">
        <f ca="1" t="shared" si="115"/>
        <v>8</v>
      </c>
      <c r="FB17" s="5" t="s">
        <v>18</v>
      </c>
      <c r="FC17" s="5">
        <f ca="1" t="shared" si="116"/>
        <v>5</v>
      </c>
      <c r="FD17" s="1">
        <f t="shared" si="117"/>
        <v>0</v>
      </c>
      <c r="FF17" s="1" t="str">
        <f t="shared" si="118"/>
        <v>Südafrika</v>
      </c>
      <c r="FG17" s="1" t="str">
        <f t="shared" si="119"/>
        <v>Spanien</v>
      </c>
      <c r="FI17" s="5">
        <f ca="1" t="shared" si="120"/>
        <v>7</v>
      </c>
      <c r="FJ17" s="5" t="s">
        <v>18</v>
      </c>
      <c r="FK17" s="5">
        <f ca="1" t="shared" si="121"/>
        <v>3</v>
      </c>
      <c r="FL17" s="1">
        <f t="shared" si="122"/>
        <v>0</v>
      </c>
      <c r="FN17" s="1" t="str">
        <f t="shared" si="123"/>
        <v>Südafrika</v>
      </c>
      <c r="FO17" s="1" t="str">
        <f t="shared" si="124"/>
        <v>Spanien</v>
      </c>
      <c r="FQ17" s="5">
        <f t="shared" si="62"/>
        <v>2</v>
      </c>
      <c r="FR17" s="5" t="s">
        <v>18</v>
      </c>
      <c r="FS17" s="5">
        <f t="shared" si="63"/>
        <v>3</v>
      </c>
      <c r="FT17" s="1">
        <f t="shared" si="125"/>
        <v>3</v>
      </c>
    </row>
    <row r="18" spans="1:176" ht="13.5">
      <c r="A18" s="7">
        <v>37419.5625</v>
      </c>
      <c r="B18" s="4" t="s">
        <v>50</v>
      </c>
      <c r="C18" s="3" t="str">
        <f>W13</f>
        <v>Slowenien</v>
      </c>
      <c r="D18" s="3" t="s">
        <v>17</v>
      </c>
      <c r="E18" s="3" t="str">
        <f>W14</f>
        <v>Paraguay</v>
      </c>
      <c r="F18" s="1"/>
      <c r="G18" s="33">
        <v>1</v>
      </c>
      <c r="H18" s="33" t="s">
        <v>18</v>
      </c>
      <c r="I18" s="33">
        <v>3</v>
      </c>
      <c r="J18" s="11" t="s">
        <v>19</v>
      </c>
      <c r="L18" s="2" t="str">
        <f>L13</f>
        <v>Paraguay</v>
      </c>
      <c r="M18" s="2" t="s">
        <v>51</v>
      </c>
      <c r="R18" s="1">
        <f t="shared" si="64"/>
        <v>0</v>
      </c>
      <c r="S18" s="1">
        <f t="shared" si="65"/>
        <v>3</v>
      </c>
      <c r="T18" s="1">
        <f t="shared" si="66"/>
        <v>1</v>
      </c>
      <c r="U18" s="1">
        <f t="shared" si="67"/>
        <v>3</v>
      </c>
      <c r="AC18" s="6"/>
      <c r="AG18" s="1" t="str">
        <f t="shared" si="68"/>
        <v>Slowenien</v>
      </c>
      <c r="AH18" s="1" t="str">
        <f t="shared" si="69"/>
        <v>Paraguay</v>
      </c>
      <c r="AJ18" s="5">
        <v>2</v>
      </c>
      <c r="AK18" s="5" t="s">
        <v>18</v>
      </c>
      <c r="AL18" s="5">
        <v>2</v>
      </c>
      <c r="AM18" s="1">
        <f t="shared" si="70"/>
        <v>0</v>
      </c>
      <c r="AP18" s="1" t="str">
        <f t="shared" si="71"/>
        <v>Slowenien</v>
      </c>
      <c r="AQ18" s="1" t="str">
        <f t="shared" si="72"/>
        <v>Paraguay</v>
      </c>
      <c r="AS18" s="33">
        <v>0</v>
      </c>
      <c r="AT18" s="33" t="s">
        <v>18</v>
      </c>
      <c r="AU18" s="33">
        <v>1</v>
      </c>
      <c r="AV18" s="1">
        <f t="shared" si="73"/>
        <v>1</v>
      </c>
      <c r="AX18" s="1" t="str">
        <f t="shared" si="74"/>
        <v>Slowenien</v>
      </c>
      <c r="AY18" s="1" t="str">
        <f t="shared" si="75"/>
        <v>Paraguay</v>
      </c>
      <c r="BA18" s="5">
        <v>2</v>
      </c>
      <c r="BB18" s="5" t="s">
        <v>18</v>
      </c>
      <c r="BC18" s="5">
        <v>2</v>
      </c>
      <c r="BD18" s="1">
        <f t="shared" si="76"/>
        <v>0</v>
      </c>
      <c r="BF18" s="1" t="str">
        <f t="shared" si="77"/>
        <v>Slowenien</v>
      </c>
      <c r="BG18" s="1" t="str">
        <f t="shared" si="78"/>
        <v>Paraguay</v>
      </c>
      <c r="BI18" s="5">
        <v>1</v>
      </c>
      <c r="BJ18" s="5" t="s">
        <v>18</v>
      </c>
      <c r="BK18" s="5">
        <v>0</v>
      </c>
      <c r="BL18" s="1">
        <f t="shared" si="79"/>
        <v>0</v>
      </c>
      <c r="BN18" s="1" t="str">
        <f t="shared" si="80"/>
        <v>Slowenien</v>
      </c>
      <c r="BO18" s="1" t="str">
        <f t="shared" si="81"/>
        <v>Paraguay</v>
      </c>
      <c r="BQ18" s="5">
        <v>1</v>
      </c>
      <c r="BR18" s="5" t="s">
        <v>18</v>
      </c>
      <c r="BS18" s="5">
        <v>3</v>
      </c>
      <c r="BT18" s="1">
        <f t="shared" si="82"/>
        <v>3</v>
      </c>
      <c r="BV18" s="1" t="str">
        <f t="shared" si="83"/>
        <v>Slowenien</v>
      </c>
      <c r="BW18" s="1" t="str">
        <f t="shared" si="84"/>
        <v>Paraguay</v>
      </c>
      <c r="BY18" s="5">
        <v>0</v>
      </c>
      <c r="BZ18" s="5" t="s">
        <v>18</v>
      </c>
      <c r="CA18" s="5">
        <v>5</v>
      </c>
      <c r="CB18" s="1">
        <f t="shared" si="85"/>
        <v>1</v>
      </c>
      <c r="CD18" s="1" t="str">
        <f t="shared" si="86"/>
        <v>Slowenien</v>
      </c>
      <c r="CE18" s="1" t="str">
        <f t="shared" si="87"/>
        <v>Paraguay</v>
      </c>
      <c r="CG18" s="5">
        <v>4</v>
      </c>
      <c r="CH18" s="5" t="s">
        <v>18</v>
      </c>
      <c r="CI18" s="5">
        <v>3</v>
      </c>
      <c r="CJ18" s="1">
        <f t="shared" si="88"/>
        <v>0</v>
      </c>
      <c r="CL18" s="1" t="str">
        <f t="shared" si="89"/>
        <v>Slowenien</v>
      </c>
      <c r="CM18" s="1" t="str">
        <f t="shared" si="90"/>
        <v>Paraguay</v>
      </c>
      <c r="CO18" s="5">
        <v>3</v>
      </c>
      <c r="CP18" s="5" t="s">
        <v>18</v>
      </c>
      <c r="CQ18" s="5">
        <v>8</v>
      </c>
      <c r="CR18" s="1">
        <f t="shared" si="91"/>
        <v>1</v>
      </c>
      <c r="CT18" s="1" t="str">
        <f t="shared" si="92"/>
        <v>Slowenien</v>
      </c>
      <c r="CU18" s="1" t="str">
        <f t="shared" si="93"/>
        <v>Paraguay</v>
      </c>
      <c r="CW18" s="5">
        <v>5</v>
      </c>
      <c r="CX18" s="5" t="s">
        <v>18</v>
      </c>
      <c r="CY18" s="5">
        <v>3</v>
      </c>
      <c r="CZ18" s="1">
        <f t="shared" si="94"/>
        <v>0</v>
      </c>
      <c r="DB18" s="1" t="str">
        <f t="shared" si="95"/>
        <v>Slowenien</v>
      </c>
      <c r="DC18" s="1" t="str">
        <f t="shared" si="96"/>
        <v>Paraguay</v>
      </c>
      <c r="DE18" s="5">
        <v>2</v>
      </c>
      <c r="DF18" s="5" t="s">
        <v>18</v>
      </c>
      <c r="DG18" s="5">
        <v>1</v>
      </c>
      <c r="DH18" s="1">
        <f t="shared" si="97"/>
        <v>0</v>
      </c>
      <c r="DJ18" s="1" t="str">
        <f t="shared" si="98"/>
        <v>Slowenien</v>
      </c>
      <c r="DK18" s="1" t="str">
        <f t="shared" si="99"/>
        <v>Paraguay</v>
      </c>
      <c r="DM18" s="5">
        <v>6</v>
      </c>
      <c r="DN18" s="5" t="s">
        <v>18</v>
      </c>
      <c r="DO18" s="5">
        <v>1</v>
      </c>
      <c r="DP18" s="1">
        <f t="shared" si="100"/>
        <v>0</v>
      </c>
      <c r="DR18" s="1" t="str">
        <f t="shared" si="101"/>
        <v>Slowenien</v>
      </c>
      <c r="DS18" s="1" t="str">
        <f t="shared" si="102"/>
        <v>Paraguay</v>
      </c>
      <c r="DU18" s="5">
        <v>0</v>
      </c>
      <c r="DV18" s="5" t="s">
        <v>18</v>
      </c>
      <c r="DW18" s="5">
        <v>5</v>
      </c>
      <c r="DX18" s="1">
        <f t="shared" si="103"/>
        <v>1</v>
      </c>
      <c r="DZ18" s="1" t="str">
        <f t="shared" si="104"/>
        <v>Slowenien</v>
      </c>
      <c r="EA18" s="1" t="str">
        <f t="shared" si="105"/>
        <v>Paraguay</v>
      </c>
      <c r="EC18" s="5">
        <v>9</v>
      </c>
      <c r="ED18" s="5" t="s">
        <v>18</v>
      </c>
      <c r="EE18" s="5">
        <v>9</v>
      </c>
      <c r="EF18" s="1">
        <f t="shared" si="106"/>
        <v>0</v>
      </c>
      <c r="EH18" s="1" t="str">
        <f t="shared" si="107"/>
        <v>Slowenien</v>
      </c>
      <c r="EI18" s="1" t="str">
        <f t="shared" si="108"/>
        <v>Paraguay</v>
      </c>
      <c r="EK18" s="5">
        <v>1</v>
      </c>
      <c r="EL18" s="5" t="s">
        <v>18</v>
      </c>
      <c r="EM18" s="5">
        <v>1</v>
      </c>
      <c r="EN18" s="1">
        <f t="shared" si="109"/>
        <v>0</v>
      </c>
      <c r="EP18" s="1" t="str">
        <f t="shared" si="110"/>
        <v>Slowenien</v>
      </c>
      <c r="EQ18" s="1" t="str">
        <f t="shared" si="111"/>
        <v>Paraguay</v>
      </c>
      <c r="ES18" s="5">
        <v>1</v>
      </c>
      <c r="ET18" s="5" t="s">
        <v>18</v>
      </c>
      <c r="EU18" s="5">
        <v>2</v>
      </c>
      <c r="EV18" s="1">
        <f t="shared" si="112"/>
        <v>1</v>
      </c>
      <c r="EX18" s="1" t="str">
        <f t="shared" si="113"/>
        <v>Slowenien</v>
      </c>
      <c r="EY18" s="1" t="str">
        <f t="shared" si="114"/>
        <v>Paraguay</v>
      </c>
      <c r="FA18" s="5">
        <f ca="1" t="shared" si="115"/>
        <v>9</v>
      </c>
      <c r="FB18" s="5" t="s">
        <v>18</v>
      </c>
      <c r="FC18" s="5">
        <f ca="1" t="shared" si="116"/>
        <v>5</v>
      </c>
      <c r="FD18" s="1">
        <f t="shared" si="117"/>
        <v>0</v>
      </c>
      <c r="FF18" s="1" t="str">
        <f t="shared" si="118"/>
        <v>Slowenien</v>
      </c>
      <c r="FG18" s="1" t="str">
        <f t="shared" si="119"/>
        <v>Paraguay</v>
      </c>
      <c r="FI18" s="5">
        <f ca="1" t="shared" si="120"/>
        <v>0</v>
      </c>
      <c r="FJ18" s="5" t="s">
        <v>18</v>
      </c>
      <c r="FK18" s="5">
        <f ca="1" t="shared" si="121"/>
        <v>2</v>
      </c>
      <c r="FL18" s="1">
        <f t="shared" si="122"/>
        <v>2</v>
      </c>
      <c r="FN18" s="1" t="str">
        <f t="shared" si="123"/>
        <v>Slowenien</v>
      </c>
      <c r="FO18" s="1" t="str">
        <f t="shared" si="124"/>
        <v>Paraguay</v>
      </c>
      <c r="FQ18" s="5">
        <f t="shared" si="62"/>
        <v>1</v>
      </c>
      <c r="FR18" s="5" t="s">
        <v>18</v>
      </c>
      <c r="FS18" s="5">
        <f t="shared" si="63"/>
        <v>3</v>
      </c>
      <c r="FT18" s="1">
        <f t="shared" si="125"/>
        <v>3</v>
      </c>
    </row>
    <row r="19" spans="2:176" ht="13.5">
      <c r="B19" s="3"/>
      <c r="D19" s="3"/>
      <c r="E19" s="3"/>
      <c r="AC19" s="6"/>
      <c r="AM19" s="1"/>
      <c r="AP19" s="1"/>
      <c r="AS19" s="34"/>
      <c r="AT19" s="34"/>
      <c r="AU19" s="34"/>
      <c r="AV19" s="1"/>
      <c r="BD19" s="1"/>
      <c r="BF19" s="1"/>
      <c r="BL19" s="1"/>
      <c r="BN19" s="1"/>
      <c r="BT19" s="1"/>
      <c r="BV19" s="1"/>
      <c r="CB19" s="1"/>
      <c r="CD19" s="1"/>
      <c r="CJ19" s="1"/>
      <c r="CL19" s="1"/>
      <c r="CR19" s="1"/>
      <c r="CT19" s="1"/>
      <c r="CZ19" s="1"/>
      <c r="DB19" s="1"/>
      <c r="DH19" s="1"/>
      <c r="DJ19" s="1"/>
      <c r="DP19" s="1"/>
      <c r="DR19" s="1"/>
      <c r="DX19" s="1"/>
      <c r="DZ19" s="1"/>
      <c r="EF19" s="1"/>
      <c r="EH19" s="1"/>
      <c r="EN19" s="1"/>
      <c r="EP19" s="1"/>
      <c r="EV19" s="1"/>
      <c r="EX19" s="1"/>
      <c r="FD19" s="1"/>
      <c r="FF19" s="1"/>
      <c r="FL19" s="1"/>
      <c r="FN19" s="1"/>
      <c r="FQ19" s="10"/>
      <c r="FR19" s="10"/>
      <c r="FS19" s="10"/>
      <c r="FT19" s="1"/>
    </row>
    <row r="20" spans="2:176" ht="13.5">
      <c r="B20" s="3"/>
      <c r="C20" s="3"/>
      <c r="D20" s="3"/>
      <c r="E20" s="3"/>
      <c r="J20" s="11" t="s">
        <v>19</v>
      </c>
      <c r="AC20" s="6"/>
      <c r="AG20" s="19" t="s">
        <v>34</v>
      </c>
      <c r="AH20" s="13" t="s">
        <v>52</v>
      </c>
      <c r="AI20" s="1"/>
      <c r="AM20" s="1">
        <f>IF(OR(AH20=$L17,AH20=$L18),2,0)</f>
        <v>2</v>
      </c>
      <c r="AP20" s="19" t="s">
        <v>34</v>
      </c>
      <c r="AQ20" s="5" t="s">
        <v>52</v>
      </c>
      <c r="AR20" s="1"/>
      <c r="AS20" s="34"/>
      <c r="AT20" s="34"/>
      <c r="AU20" s="34"/>
      <c r="AV20" s="1">
        <f>IF(OR(AQ20=$L17,AQ20=$L18),2,0)</f>
        <v>2</v>
      </c>
      <c r="AX20" s="19" t="s">
        <v>34</v>
      </c>
      <c r="AY20" s="13" t="s">
        <v>41</v>
      </c>
      <c r="AZ20" s="1"/>
      <c r="BD20" s="1">
        <f>IF(OR(AY20=$L17,AY20=$L18),2,0)</f>
        <v>2</v>
      </c>
      <c r="BF20" s="19" t="s">
        <v>34</v>
      </c>
      <c r="BG20" s="13" t="s">
        <v>52</v>
      </c>
      <c r="BH20" s="1"/>
      <c r="BL20" s="1">
        <f>IF(OR(BG20=$L17,BG20=$L18),2,0)</f>
        <v>2</v>
      </c>
      <c r="BN20" s="19" t="s">
        <v>34</v>
      </c>
      <c r="BO20" s="5" t="s">
        <v>53</v>
      </c>
      <c r="BP20" s="1"/>
      <c r="BT20" s="1">
        <f>IF(OR(BO20=$L17,BO20=$L18),2,0)</f>
        <v>0</v>
      </c>
      <c r="BV20" s="19" t="s">
        <v>34</v>
      </c>
      <c r="BW20" s="13" t="s">
        <v>54</v>
      </c>
      <c r="BX20" s="1"/>
      <c r="CB20" s="1">
        <f>IF(OR(BW20=$L17,BW20=$L18),2,0)</f>
        <v>2</v>
      </c>
      <c r="CD20" s="19" t="s">
        <v>34</v>
      </c>
      <c r="CE20" s="13" t="s">
        <v>55</v>
      </c>
      <c r="CF20" s="1"/>
      <c r="CJ20" s="1">
        <f>IF(OR(CE20=$L17,CE20=$L18),2,0)</f>
        <v>0</v>
      </c>
      <c r="CL20" s="19" t="s">
        <v>34</v>
      </c>
      <c r="CM20" s="13" t="s">
        <v>54</v>
      </c>
      <c r="CN20" s="1"/>
      <c r="CR20" s="1">
        <f>IF(OR(CM20=$L17,CM20=$L18),2,0)</f>
        <v>2</v>
      </c>
      <c r="CT20" s="19" t="s">
        <v>34</v>
      </c>
      <c r="CU20" s="13" t="s">
        <v>52</v>
      </c>
      <c r="CV20" s="1"/>
      <c r="CZ20" s="1">
        <f>IF(OR(CU20=$L17,CU20=$L18),2,0)</f>
        <v>2</v>
      </c>
      <c r="DB20" s="19" t="s">
        <v>34</v>
      </c>
      <c r="DC20" s="13" t="s">
        <v>52</v>
      </c>
      <c r="DD20" s="1"/>
      <c r="DH20" s="1">
        <f>IF(OR(DC20=$L17,DC20=$L18),2,0)</f>
        <v>2</v>
      </c>
      <c r="DJ20" s="19" t="s">
        <v>34</v>
      </c>
      <c r="DK20" s="13" t="s">
        <v>54</v>
      </c>
      <c r="DL20" s="1"/>
      <c r="DP20" s="1">
        <f>IF(OR(DK20=$L17,DK20=$L18),2,0)</f>
        <v>2</v>
      </c>
      <c r="DR20" s="19" t="s">
        <v>34</v>
      </c>
      <c r="DS20" s="13" t="s">
        <v>52</v>
      </c>
      <c r="DT20" s="1"/>
      <c r="DX20" s="1">
        <f>IF(OR(DS20=$L17,DS20=$L18),2,0)</f>
        <v>2</v>
      </c>
      <c r="DZ20" s="19" t="s">
        <v>34</v>
      </c>
      <c r="EA20" s="5" t="s">
        <v>55</v>
      </c>
      <c r="EB20" s="1"/>
      <c r="EF20" s="1">
        <f>IF(OR(EA20=$L17,EA20=$L18),2,0)</f>
        <v>0</v>
      </c>
      <c r="EH20" s="19" t="s">
        <v>34</v>
      </c>
      <c r="EI20" s="13" t="s">
        <v>53</v>
      </c>
      <c r="EJ20" s="1"/>
      <c r="EN20" s="1">
        <f>IF(OR(EI20=$L17,EI20=$L18),2,0)</f>
        <v>0</v>
      </c>
      <c r="EP20" s="19" t="s">
        <v>34</v>
      </c>
      <c r="EQ20" s="13" t="s">
        <v>52</v>
      </c>
      <c r="ER20" s="1"/>
      <c r="EV20" s="1">
        <f>IF(OR(EQ20=$L17,EQ20=$L18),2,0)</f>
        <v>2</v>
      </c>
      <c r="EX20" s="19" t="s">
        <v>34</v>
      </c>
      <c r="EY20" s="5" t="str">
        <f>IF($A$117="","team 1B",$L17)</f>
        <v>Spanien</v>
      </c>
      <c r="EZ20" s="1"/>
      <c r="FD20" s="1">
        <f>IF(OR(EY20=$L17,EY20=$L18),2,0)</f>
        <v>2</v>
      </c>
      <c r="FF20" s="19" t="s">
        <v>34</v>
      </c>
      <c r="FG20" s="5" t="str">
        <f>IF($A$117="","team 1B",$L17)</f>
        <v>Spanien</v>
      </c>
      <c r="FH20" s="1"/>
      <c r="FL20" s="1">
        <f>IF(OR(FG20=$L17,FG20=$L18),2,0)</f>
        <v>2</v>
      </c>
      <c r="FN20" s="19" t="s">
        <v>34</v>
      </c>
      <c r="FO20" s="13" t="str">
        <f>L17</f>
        <v>Spanien</v>
      </c>
      <c r="FP20" s="1"/>
      <c r="FQ20" s="10"/>
      <c r="FR20" s="10"/>
      <c r="FS20" s="10"/>
      <c r="FT20" s="1">
        <f>IF(OR(FO20=$L17,FO20=$L18),2,0)</f>
        <v>2</v>
      </c>
    </row>
    <row r="21" spans="1:176" ht="13.5">
      <c r="A21" s="1" t="s">
        <v>0</v>
      </c>
      <c r="B21" s="3" t="s">
        <v>56</v>
      </c>
      <c r="C21" s="1"/>
      <c r="D21" s="1"/>
      <c r="E21" s="1"/>
      <c r="F21" s="1"/>
      <c r="J21" s="11" t="s">
        <v>19</v>
      </c>
      <c r="K21" s="1"/>
      <c r="L21" s="3" t="s">
        <v>4</v>
      </c>
      <c r="M21" s="1" t="s">
        <v>5</v>
      </c>
      <c r="N21" s="1" t="s">
        <v>6</v>
      </c>
      <c r="O21" s="1" t="s">
        <v>7</v>
      </c>
      <c r="P21" s="1" t="s">
        <v>8</v>
      </c>
      <c r="Q21" s="1"/>
      <c r="R21" s="1"/>
      <c r="S21" s="1"/>
      <c r="T21" s="1"/>
      <c r="U21" s="1"/>
      <c r="V21" s="1"/>
      <c r="W21" s="3" t="s">
        <v>9</v>
      </c>
      <c r="X21" s="1" t="s">
        <v>5</v>
      </c>
      <c r="Y21" s="1" t="s">
        <v>6</v>
      </c>
      <c r="Z21" s="1" t="s">
        <v>7</v>
      </c>
      <c r="AA21" s="1" t="s">
        <v>8</v>
      </c>
      <c r="AB21" s="1" t="s">
        <v>10</v>
      </c>
      <c r="AC21" s="6"/>
      <c r="AD21" s="11" t="s">
        <v>11</v>
      </c>
      <c r="AE21" s="1"/>
      <c r="AF21" s="1"/>
      <c r="AG21" s="1"/>
      <c r="AH21" s="14" t="s">
        <v>54</v>
      </c>
      <c r="AI21" s="1"/>
      <c r="AM21" s="1">
        <f>IF(OR(AH21=$L17,AH21=$L18),2,0)</f>
        <v>2</v>
      </c>
      <c r="AO21" s="1"/>
      <c r="AP21" s="1"/>
      <c r="AQ21" s="5" t="s">
        <v>54</v>
      </c>
      <c r="AR21" s="1"/>
      <c r="AS21" s="34"/>
      <c r="AT21" s="34"/>
      <c r="AU21" s="34"/>
      <c r="AV21" s="1">
        <f>IF(OR(AQ21=$L17,AQ21=$L18),2,0)</f>
        <v>2</v>
      </c>
      <c r="AW21" s="1"/>
      <c r="AX21" s="1"/>
      <c r="AY21" s="14" t="s">
        <v>44</v>
      </c>
      <c r="AZ21" s="1"/>
      <c r="BD21" s="1">
        <f>IF(OR(AY21=$L17,AY21=$L18),2,0)</f>
        <v>2</v>
      </c>
      <c r="BE21" s="1"/>
      <c r="BF21" s="1"/>
      <c r="BG21" s="14" t="s">
        <v>55</v>
      </c>
      <c r="BH21" s="1"/>
      <c r="BL21" s="1">
        <f>IF(OR(BG21=$L17,BG21=$L18),2,0)</f>
        <v>0</v>
      </c>
      <c r="BM21" s="1"/>
      <c r="BN21" s="1"/>
      <c r="BO21" s="5" t="s">
        <v>54</v>
      </c>
      <c r="BP21" s="1"/>
      <c r="BT21" s="1">
        <f>IF(OR(BO21=$L17,BO21=$L18),2,0)</f>
        <v>2</v>
      </c>
      <c r="BU21" s="1"/>
      <c r="BV21" s="1"/>
      <c r="BW21" s="14" t="s">
        <v>55</v>
      </c>
      <c r="BX21" s="1"/>
      <c r="CB21" s="1">
        <f>IF(OR(BW21=$L17,BW21=$L18),2,0)</f>
        <v>0</v>
      </c>
      <c r="CC21" s="1"/>
      <c r="CD21" s="1"/>
      <c r="CE21" s="14" t="s">
        <v>54</v>
      </c>
      <c r="CF21" s="1"/>
      <c r="CJ21" s="1">
        <f>IF(OR(CE21=$L17,CE21=$L18),2,0)</f>
        <v>2</v>
      </c>
      <c r="CK21" s="1"/>
      <c r="CL21" s="1"/>
      <c r="CM21" s="14" t="s">
        <v>55</v>
      </c>
      <c r="CN21" s="1"/>
      <c r="CR21" s="1">
        <f>IF(OR(CM21=$L17,CM21=$L18),2,0)</f>
        <v>0</v>
      </c>
      <c r="CS21" s="1"/>
      <c r="CT21" s="1"/>
      <c r="CU21" s="14" t="s">
        <v>53</v>
      </c>
      <c r="CV21" s="1"/>
      <c r="CZ21" s="1">
        <f>IF(OR(CU21=$L17,CU21=$L18),2,0)</f>
        <v>0</v>
      </c>
      <c r="DA21" s="1"/>
      <c r="DB21" s="1"/>
      <c r="DC21" s="14" t="s">
        <v>55</v>
      </c>
      <c r="DD21" s="1"/>
      <c r="DH21" s="1">
        <f>IF(OR(DC21=$L17,DC21=$L18),2,0)</f>
        <v>0</v>
      </c>
      <c r="DI21" s="1"/>
      <c r="DJ21" s="1"/>
      <c r="DK21" s="14" t="s">
        <v>52</v>
      </c>
      <c r="DL21" s="1"/>
      <c r="DP21" s="1">
        <f>IF(OR(DK21=$L17,DK21=$L18),2,0)</f>
        <v>2</v>
      </c>
      <c r="DQ21" s="1"/>
      <c r="DR21" s="1"/>
      <c r="DS21" s="14" t="s">
        <v>55</v>
      </c>
      <c r="DT21" s="1"/>
      <c r="DX21" s="1">
        <f>IF(OR(DS21=$L17,DS21=$L18),2,0)</f>
        <v>0</v>
      </c>
      <c r="DY21" s="1"/>
      <c r="DZ21" s="1"/>
      <c r="EA21" s="5" t="s">
        <v>53</v>
      </c>
      <c r="EB21" s="1"/>
      <c r="EF21" s="1">
        <f>IF(OR(EA21=$L17,EA21=$L18),2,0)</f>
        <v>0</v>
      </c>
      <c r="EG21" s="1"/>
      <c r="EH21" s="1"/>
      <c r="EI21" s="14" t="s">
        <v>52</v>
      </c>
      <c r="EJ21" s="1"/>
      <c r="EN21" s="1">
        <f>IF(OR(EI21=$L17,EI21=$L18),2,0)</f>
        <v>2</v>
      </c>
      <c r="EO21" s="1"/>
      <c r="EP21" s="1"/>
      <c r="EQ21" s="14" t="s">
        <v>54</v>
      </c>
      <c r="ER21" s="1"/>
      <c r="EV21" s="1">
        <f>IF(OR(EQ21=$L17,EQ21=$L18),2,0)</f>
        <v>2</v>
      </c>
      <c r="EW21" s="1"/>
      <c r="EX21" s="1"/>
      <c r="EY21" s="5" t="str">
        <f>IF($A$117="","team 2B",$L18)</f>
        <v>Paraguay</v>
      </c>
      <c r="EZ21" s="1"/>
      <c r="FD21" s="1">
        <f>IF(OR(EY21=$L17,EY21=$L18),2,0)</f>
        <v>2</v>
      </c>
      <c r="FE21" s="1"/>
      <c r="FF21" s="1"/>
      <c r="FG21" s="5" t="str">
        <f>IF($A$117="","team 2B",$L18)</f>
        <v>Paraguay</v>
      </c>
      <c r="FH21" s="1"/>
      <c r="FL21" s="1">
        <f>IF(OR(FG21=$L17,FG21=$L18),2,0)</f>
        <v>2</v>
      </c>
      <c r="FM21" s="1"/>
      <c r="FN21" s="1"/>
      <c r="FO21" s="14" t="str">
        <f>L18</f>
        <v>Paraguay</v>
      </c>
      <c r="FP21" s="1"/>
      <c r="FQ21" s="10"/>
      <c r="FR21" s="10"/>
      <c r="FS21" s="10"/>
      <c r="FT21" s="1">
        <f>IF(OR(FO21=$L17,FO21=$L18),2,0)</f>
        <v>2</v>
      </c>
    </row>
    <row r="22" spans="1:176" ht="13.5">
      <c r="A22" s="3" t="s">
        <v>13</v>
      </c>
      <c r="B22" s="3" t="s">
        <v>14</v>
      </c>
      <c r="C22" s="1"/>
      <c r="D22" s="1"/>
      <c r="E22" s="1"/>
      <c r="F22" s="1"/>
      <c r="K22" s="1"/>
      <c r="L22" s="2" t="str">
        <f>IF($AB22=1,W22,IF($AB23=1,W23,IF($AB24=1,W24,W25)))</f>
        <v>Brasilien</v>
      </c>
      <c r="M22" s="2">
        <f>IF($AB22=1,X22,IF($AB23=1,X23,IF($AB24=1,X24,X25)))</f>
        <v>9</v>
      </c>
      <c r="N22" s="2">
        <f>IF($AB22=1,Y22,IF($AB23=1,Y23,IF($AB24=1,Y24,Y25)))</f>
        <v>11</v>
      </c>
      <c r="O22" s="2">
        <f>IF($AB22=1,Z22,IF($AB23=1,Z23,IF($AB24=1,Z24,Z25)))</f>
        <v>3</v>
      </c>
      <c r="P22" s="2">
        <f>IF($AB22=1,AA22,IF($AB23=1,AA23,IF($AB24=1,AA24,AA25)))</f>
        <v>8</v>
      </c>
      <c r="R22" s="1"/>
      <c r="S22" s="1"/>
      <c r="T22" s="1"/>
      <c r="U22" s="1"/>
      <c r="V22" s="1"/>
      <c r="W22" s="3" t="s">
        <v>57</v>
      </c>
      <c r="X22" s="1">
        <f>R23+R25+S27</f>
        <v>9</v>
      </c>
      <c r="Y22" s="1">
        <f>T23+T25+U27</f>
        <v>11</v>
      </c>
      <c r="Z22" s="1">
        <f>U23+U25+T27</f>
        <v>3</v>
      </c>
      <c r="AA22" s="1">
        <f>Y22-Z22</f>
        <v>8</v>
      </c>
      <c r="AB22" s="1">
        <f>IF(LARGE(AC22:AC25,1)=AC22,1,IF(LARGE(AC22:AC25,2)=AC22,2,IF(LARGE(AC22:AC25,3)=AC22,3,4)))</f>
        <v>1</v>
      </c>
      <c r="AC22" s="6">
        <f>X22*1000000000000+AA22*1000000000+Y22*1000000+AE22*1000+AD22</f>
        <v>9008011000000</v>
      </c>
      <c r="AD22" s="5"/>
      <c r="AE22" s="1">
        <f>IF(AND(X22=X23,AND(AA22=AA23,Y22=Y23)),T23-U23,0)+IF(AND(X22=X24,AND(AA22=AA24,Y22=Y24)),T25-U25,0)+IF(AND(X22=X25,AND(AA22=AA22,Y22=Y25)),U27-T27,0)</f>
        <v>0</v>
      </c>
      <c r="AF22" s="1"/>
      <c r="AG22" s="1"/>
      <c r="AH22" s="1"/>
      <c r="AI22" s="1"/>
      <c r="AM22" s="1"/>
      <c r="AO22" s="1"/>
      <c r="AP22" s="1"/>
      <c r="AQ22" s="1"/>
      <c r="AR22" s="1"/>
      <c r="AS22" s="34"/>
      <c r="AT22" s="34"/>
      <c r="AU22" s="34"/>
      <c r="AV22" s="1"/>
      <c r="AW22" s="1"/>
      <c r="AX22" s="1"/>
      <c r="AY22" s="1"/>
      <c r="AZ22" s="1"/>
      <c r="BA22" s="10"/>
      <c r="BB22" s="11"/>
      <c r="BC22" s="10"/>
      <c r="BD22" s="1"/>
      <c r="BE22" s="1"/>
      <c r="BF22" s="1"/>
      <c r="BG22" s="1"/>
      <c r="BH22" s="1"/>
      <c r="BL22" s="1"/>
      <c r="BM22" s="1"/>
      <c r="BN22" s="1"/>
      <c r="BO22" s="1"/>
      <c r="BP22" s="1"/>
      <c r="BT22" s="1"/>
      <c r="BU22" s="1"/>
      <c r="BV22" s="1"/>
      <c r="BW22" s="1"/>
      <c r="BX22" s="1"/>
      <c r="CB22" s="1"/>
      <c r="CC22" s="1"/>
      <c r="CD22" s="1"/>
      <c r="CE22" s="1"/>
      <c r="CF22" s="1"/>
      <c r="CJ22" s="1"/>
      <c r="CK22" s="1"/>
      <c r="CL22" s="1"/>
      <c r="CM22" s="1"/>
      <c r="CN22" s="1"/>
      <c r="CR22" s="1"/>
      <c r="CS22" s="1"/>
      <c r="CT22" s="1"/>
      <c r="CU22" s="1"/>
      <c r="CV22" s="1"/>
      <c r="CZ22" s="1"/>
      <c r="DA22" s="1"/>
      <c r="DB22" s="1"/>
      <c r="DC22" s="1"/>
      <c r="DD22" s="1"/>
      <c r="DH22" s="1"/>
      <c r="DI22" s="1"/>
      <c r="DJ22" s="1"/>
      <c r="DK22" s="1"/>
      <c r="DL22" s="1"/>
      <c r="DP22" s="1"/>
      <c r="DQ22" s="1"/>
      <c r="DR22" s="1"/>
      <c r="DS22" s="1"/>
      <c r="DT22" s="1"/>
      <c r="DX22" s="1"/>
      <c r="DY22" s="1"/>
      <c r="DZ22" s="1"/>
      <c r="EA22" s="1"/>
      <c r="EB22" s="1"/>
      <c r="EF22" s="1"/>
      <c r="EG22" s="1"/>
      <c r="EH22" s="1"/>
      <c r="EI22" s="1"/>
      <c r="EJ22" s="1"/>
      <c r="EN22" s="1"/>
      <c r="EO22" s="1"/>
      <c r="EP22" s="1"/>
      <c r="EQ22" s="1"/>
      <c r="ER22" s="1"/>
      <c r="EV22" s="1"/>
      <c r="EW22" s="1"/>
      <c r="EX22" s="1"/>
      <c r="EY22" s="1"/>
      <c r="EZ22" s="1"/>
      <c r="FD22" s="1"/>
      <c r="FE22" s="1"/>
      <c r="FF22" s="1"/>
      <c r="FG22" s="1"/>
      <c r="FH22" s="1"/>
      <c r="FL22" s="1"/>
      <c r="FM22" s="1"/>
      <c r="FN22" s="1"/>
      <c r="FO22" s="1"/>
      <c r="FP22" s="1"/>
      <c r="FQ22" s="10"/>
      <c r="FR22" s="10"/>
      <c r="FS22" s="10"/>
      <c r="FT22" s="1"/>
    </row>
    <row r="23" spans="1:176" ht="13.5">
      <c r="A23" s="7">
        <v>37410.458333333336</v>
      </c>
      <c r="B23" s="4" t="s">
        <v>22</v>
      </c>
      <c r="C23" s="3" t="str">
        <f>W22</f>
        <v>Brasilien</v>
      </c>
      <c r="D23" s="3" t="s">
        <v>17</v>
      </c>
      <c r="E23" s="3" t="str">
        <f>W23</f>
        <v>Türkei</v>
      </c>
      <c r="F23" s="1"/>
      <c r="G23" s="33">
        <v>2</v>
      </c>
      <c r="H23" s="33" t="s">
        <v>18</v>
      </c>
      <c r="I23" s="33">
        <v>1</v>
      </c>
      <c r="J23" s="11" t="s">
        <v>19</v>
      </c>
      <c r="K23" s="1"/>
      <c r="L23" s="2" t="str">
        <f>IF($AB22=2,W22,IF($AB23=2,W23,IF($AB24=2,W24,W25)))</f>
        <v>Türkei</v>
      </c>
      <c r="M23" s="2">
        <f>IF($AB22=2,X22,IF($AB23=2,X23,IF($AB24=2,X24,X25)))</f>
        <v>4</v>
      </c>
      <c r="N23" s="2">
        <f>IF($AB22=2,Y22,IF($AB23=2,Y23,IF($AB24=2,Y24,Y25)))</f>
        <v>5</v>
      </c>
      <c r="O23" s="2">
        <f>IF($AB22=2,Z22,IF($AB23=2,Z23,IF($AB24=2,Z24,Z25)))</f>
        <v>3</v>
      </c>
      <c r="P23" s="2">
        <f>IF($AB22=2,AA22,IF($AB23=2,AA23,IF($AB24=2,AA24,AA25)))</f>
        <v>2</v>
      </c>
      <c r="R23" s="1">
        <f aca="true" t="shared" si="126" ref="R23:R28">IF(G23="",0,IF(J23=$C$117,IF(G23&gt;I23,3,IF(G23=I23,1,0)),0))</f>
        <v>3</v>
      </c>
      <c r="S23" s="1">
        <f aca="true" t="shared" si="127" ref="S23:S28">IF(I23="",0,IF(J23=$C$117,IF(G23&lt;I23,3,IF(G23=I23,1,0)),0))</f>
        <v>0</v>
      </c>
      <c r="T23" s="1">
        <f aca="true" t="shared" si="128" ref="T23:T28">IF(J23=$C$117,G23,0)</f>
        <v>2</v>
      </c>
      <c r="U23" s="1">
        <f aca="true" t="shared" si="129" ref="U23:U28">IF(J23=$C$117,I23,0)</f>
        <v>1</v>
      </c>
      <c r="V23" s="1"/>
      <c r="W23" s="3" t="s">
        <v>58</v>
      </c>
      <c r="X23" s="1">
        <f>S23+S26+R28</f>
        <v>4</v>
      </c>
      <c r="Y23" s="1">
        <f>U23+U26+T28</f>
        <v>5</v>
      </c>
      <c r="Z23" s="1">
        <f>T23+T26+U28</f>
        <v>3</v>
      </c>
      <c r="AA23" s="1">
        <f>Y23-Z23</f>
        <v>2</v>
      </c>
      <c r="AB23" s="1">
        <f>IF(LARGE(AC22:AC25,1)=AC23,1,IF(LARGE(AC22:AC25,2)=AC23,2,IF(LARGE(AC22:AC25,3)=AC23,3,4)))</f>
        <v>2</v>
      </c>
      <c r="AC23" s="6">
        <f>X23*1000000000000+AA23*1000000000+Y23*1000000+AE23*1000+AD23</f>
        <v>4002005000000</v>
      </c>
      <c r="AD23" s="5"/>
      <c r="AE23" s="1">
        <f>IF(AND(X23=X22,AND(AA23=AA22,Y23=Y22)),U23-T23,0)+IF(AND(X23=X24,AND(AA23=AA24,Y23=Y24)),T28-U28,0)+IF(AND(X23=X25,AND(AA23=AA25,Y23=Y25)),U26-T26,0)</f>
        <v>0</v>
      </c>
      <c r="AF23" s="1"/>
      <c r="AG23" s="1" t="str">
        <f aca="true" t="shared" si="130" ref="AG23:AG28">$C23</f>
        <v>Brasilien</v>
      </c>
      <c r="AH23" s="1" t="str">
        <f aca="true" t="shared" si="131" ref="AH23:AH28">$E23</f>
        <v>Türkei</v>
      </c>
      <c r="AI23" s="1"/>
      <c r="AJ23" s="5">
        <v>4</v>
      </c>
      <c r="AK23" s="5" t="s">
        <v>18</v>
      </c>
      <c r="AL23" s="5">
        <v>1</v>
      </c>
      <c r="AM23" s="1">
        <f aca="true" t="shared" si="132" ref="AM23:AM28">IF(AND($G23=AJ23,$I23=AL23),3,IF(OR($G23-$I23=AJ23-AL23,$I23-$G23=AL23-AJ23),2,IF(OR(AND($G23=$I23,AJ23=AL23),AND($G23&gt;$I23,AJ23&gt;AL23),AND($G23&lt;$I23,AJ23&lt;AL23)),1,0)))</f>
        <v>1</v>
      </c>
      <c r="AO23" s="1"/>
      <c r="AP23" s="1" t="str">
        <f aca="true" t="shared" si="133" ref="AP23:AP28">$C23</f>
        <v>Brasilien</v>
      </c>
      <c r="AQ23" s="1" t="str">
        <f aca="true" t="shared" si="134" ref="AQ23:AQ28">$E23</f>
        <v>Türkei</v>
      </c>
      <c r="AR23" s="1"/>
      <c r="AS23" s="33">
        <v>2</v>
      </c>
      <c r="AT23" s="33" t="s">
        <v>18</v>
      </c>
      <c r="AU23" s="33">
        <v>0</v>
      </c>
      <c r="AV23" s="1">
        <f aca="true" t="shared" si="135" ref="AV23:AV28">IF(AND($G23=AS23,$I23=AU23),3,IF(OR($G23-$I23=AS23-AU23,$I23-$G23=AU23-AS23),2,IF(OR(AND($G23=$I23,AS23=AU23),AND($G23&gt;$I23,AS23&gt;AU23),AND($G23&lt;$I23,AS23&lt;AU23)),1,0)))</f>
        <v>1</v>
      </c>
      <c r="AW23" s="1"/>
      <c r="AX23" s="1" t="str">
        <f aca="true" t="shared" si="136" ref="AX23:AX28">$C23</f>
        <v>Brasilien</v>
      </c>
      <c r="AY23" s="1" t="str">
        <f aca="true" t="shared" si="137" ref="AY23:AY28">$E23</f>
        <v>Türkei</v>
      </c>
      <c r="AZ23" s="1"/>
      <c r="BA23" s="5">
        <v>4</v>
      </c>
      <c r="BB23" s="5" t="s">
        <v>18</v>
      </c>
      <c r="BC23" s="5">
        <v>1</v>
      </c>
      <c r="BD23" s="1">
        <f aca="true" t="shared" si="138" ref="BD23:BD28">IF(AND($G23=BA23,$I23=BC23),3,IF(OR($G23-$I23=BA23-BC23,$I23-$G23=BC23-BA23),2,IF(OR(AND($G23=$I23,BA23=BC23),AND($G23&gt;$I23,BA23&gt;BC23),AND($G23&lt;$I23,BA23&lt;BC23)),1,0)))</f>
        <v>1</v>
      </c>
      <c r="BE23" s="1"/>
      <c r="BF23" s="1" t="str">
        <f aca="true" t="shared" si="139" ref="BF23:BF28">$C23</f>
        <v>Brasilien</v>
      </c>
      <c r="BG23" s="1" t="str">
        <f aca="true" t="shared" si="140" ref="BG23:BG28">$E23</f>
        <v>Türkei</v>
      </c>
      <c r="BH23" s="1"/>
      <c r="BI23" s="5">
        <v>5</v>
      </c>
      <c r="BJ23" s="5" t="s">
        <v>18</v>
      </c>
      <c r="BK23" s="5">
        <v>2</v>
      </c>
      <c r="BL23" s="1">
        <f aca="true" t="shared" si="141" ref="BL23:BL28">IF(AND($G23=BI23,$I23=BK23),3,IF(OR($G23-$I23=BI23-BK23,$I23-$G23=BK23-BI23),2,IF(OR(AND($G23=$I23,BI23=BK23),AND($G23&gt;$I23,BI23&gt;BK23),AND($G23&lt;$I23,BI23&lt;BK23)),1,0)))</f>
        <v>1</v>
      </c>
      <c r="BM23" s="1"/>
      <c r="BN23" s="1" t="str">
        <f aca="true" t="shared" si="142" ref="BN23:BN28">$C23</f>
        <v>Brasilien</v>
      </c>
      <c r="BO23" s="1" t="str">
        <f aca="true" t="shared" si="143" ref="BO23:BO28">$E23</f>
        <v>Türkei</v>
      </c>
      <c r="BP23" s="1"/>
      <c r="BQ23" s="5">
        <v>0</v>
      </c>
      <c r="BR23" s="5" t="s">
        <v>18</v>
      </c>
      <c r="BS23" s="5">
        <v>0</v>
      </c>
      <c r="BT23" s="1">
        <f aca="true" t="shared" si="144" ref="BT23:BT28">IF(AND($G23=BQ23,$I23=BS23),3,IF(OR($G23-$I23=BQ23-BS23,$I23-$G23=BS23-BQ23),2,IF(OR(AND($G23=$I23,BQ23=BS23),AND($G23&gt;$I23,BQ23&gt;BS23),AND($G23&lt;$I23,BQ23&lt;BS23)),1,0)))</f>
        <v>0</v>
      </c>
      <c r="BU23" s="1"/>
      <c r="BV23" s="1" t="str">
        <f aca="true" t="shared" si="145" ref="BV23:BV28">$C23</f>
        <v>Brasilien</v>
      </c>
      <c r="BW23" s="1" t="str">
        <f aca="true" t="shared" si="146" ref="BW23:BW28">$E23</f>
        <v>Türkei</v>
      </c>
      <c r="BX23" s="1"/>
      <c r="BY23" s="5">
        <v>6</v>
      </c>
      <c r="BZ23" s="5" t="s">
        <v>18</v>
      </c>
      <c r="CA23" s="5">
        <v>3</v>
      </c>
      <c r="CB23" s="1">
        <f aca="true" t="shared" si="147" ref="CB23:CB28">IF(AND($G23=BY23,$I23=CA23),3,IF(OR($G23-$I23=BY23-CA23,$I23-$G23=CA23-BY23),2,IF(OR(AND($G23=$I23,BY23=CA23),AND($G23&gt;$I23,BY23&gt;CA23),AND($G23&lt;$I23,BY23&lt;CA23)),1,0)))</f>
        <v>1</v>
      </c>
      <c r="CC23" s="1"/>
      <c r="CD23" s="1" t="str">
        <f aca="true" t="shared" si="148" ref="CD23:CD28">$C23</f>
        <v>Brasilien</v>
      </c>
      <c r="CE23" s="1" t="str">
        <f aca="true" t="shared" si="149" ref="CE23:CE28">$E23</f>
        <v>Türkei</v>
      </c>
      <c r="CF23" s="1"/>
      <c r="CG23" s="5">
        <v>6</v>
      </c>
      <c r="CH23" s="5" t="s">
        <v>18</v>
      </c>
      <c r="CI23" s="5">
        <v>8</v>
      </c>
      <c r="CJ23" s="1">
        <f aca="true" t="shared" si="150" ref="CJ23:CJ28">IF(AND($G23=CG23,$I23=CI23),3,IF(OR($G23-$I23=CG23-CI23,$I23-$G23=CI23-CG23),2,IF(OR(AND($G23=$I23,CG23=CI23),AND($G23&gt;$I23,CG23&gt;CI23),AND($G23&lt;$I23,CG23&lt;CI23)),1,0)))</f>
        <v>0</v>
      </c>
      <c r="CK23" s="1"/>
      <c r="CL23" s="1" t="str">
        <f aca="true" t="shared" si="151" ref="CL23:CL28">$C23</f>
        <v>Brasilien</v>
      </c>
      <c r="CM23" s="1" t="str">
        <f aca="true" t="shared" si="152" ref="CM23:CM28">$E23</f>
        <v>Türkei</v>
      </c>
      <c r="CN23" s="1"/>
      <c r="CO23" s="5">
        <v>2</v>
      </c>
      <c r="CP23" s="5" t="s">
        <v>18</v>
      </c>
      <c r="CQ23" s="5">
        <v>1</v>
      </c>
      <c r="CR23" s="1">
        <f aca="true" t="shared" si="153" ref="CR23:CR28">IF(AND($G23=CO23,$I23=CQ23),3,IF(OR($G23-$I23=CO23-CQ23,$I23-$G23=CQ23-CO23),2,IF(OR(AND($G23=$I23,CO23=CQ23),AND($G23&gt;$I23,CO23&gt;CQ23),AND($G23&lt;$I23,CO23&lt;CQ23)),1,0)))</f>
        <v>3</v>
      </c>
      <c r="CS23" s="1"/>
      <c r="CT23" s="1" t="str">
        <f aca="true" t="shared" si="154" ref="CT23:CT28">$C23</f>
        <v>Brasilien</v>
      </c>
      <c r="CU23" s="1" t="str">
        <f aca="true" t="shared" si="155" ref="CU23:CU28">$E23</f>
        <v>Türkei</v>
      </c>
      <c r="CV23" s="1"/>
      <c r="CW23" s="5">
        <v>1</v>
      </c>
      <c r="CX23" s="5" t="s">
        <v>18</v>
      </c>
      <c r="CY23" s="5">
        <v>9</v>
      </c>
      <c r="CZ23" s="1">
        <f aca="true" t="shared" si="156" ref="CZ23:CZ28">IF(AND($G23=CW23,$I23=CY23),3,IF(OR($G23-$I23=CW23-CY23,$I23-$G23=CY23-CW23),2,IF(OR(AND($G23=$I23,CW23=CY23),AND($G23&gt;$I23,CW23&gt;CY23),AND($G23&lt;$I23,CW23&lt;CY23)),1,0)))</f>
        <v>0</v>
      </c>
      <c r="DA23" s="1"/>
      <c r="DB23" s="1" t="str">
        <f aca="true" t="shared" si="157" ref="DB23:DB28">$C23</f>
        <v>Brasilien</v>
      </c>
      <c r="DC23" s="1" t="str">
        <f aca="true" t="shared" si="158" ref="DC23:DC28">$E23</f>
        <v>Türkei</v>
      </c>
      <c r="DD23" s="1"/>
      <c r="DE23" s="5">
        <v>3</v>
      </c>
      <c r="DF23" s="5" t="s">
        <v>18</v>
      </c>
      <c r="DG23" s="5">
        <v>1</v>
      </c>
      <c r="DH23" s="1">
        <f aca="true" t="shared" si="159" ref="DH23:DH28">IF(AND($G23=DE23,$I23=DG23),3,IF(OR($G23-$I23=DE23-DG23,$I23-$G23=DG23-DE23),2,IF(OR(AND($G23=$I23,DE23=DG23),AND($G23&gt;$I23,DE23&gt;DG23),AND($G23&lt;$I23,DE23&lt;DG23)),1,0)))</f>
        <v>1</v>
      </c>
      <c r="DI23" s="1"/>
      <c r="DJ23" s="1" t="str">
        <f aca="true" t="shared" si="160" ref="DJ23:DJ28">$C23</f>
        <v>Brasilien</v>
      </c>
      <c r="DK23" s="1" t="str">
        <f aca="true" t="shared" si="161" ref="DK23:DK28">$E23</f>
        <v>Türkei</v>
      </c>
      <c r="DL23" s="1"/>
      <c r="DM23" s="5">
        <v>5</v>
      </c>
      <c r="DN23" s="5" t="s">
        <v>18</v>
      </c>
      <c r="DO23" s="5">
        <v>0</v>
      </c>
      <c r="DP23" s="1">
        <f aca="true" t="shared" si="162" ref="DP23:DP28">IF(AND($G23=DM23,$I23=DO23),3,IF(OR($G23-$I23=DM23-DO23,$I23-$G23=DO23-DM23),2,IF(OR(AND($G23=$I23,DM23=DO23),AND($G23&gt;$I23,DM23&gt;DO23),AND($G23&lt;$I23,DM23&lt;DO23)),1,0)))</f>
        <v>1</v>
      </c>
      <c r="DQ23" s="1"/>
      <c r="DR23" s="1" t="str">
        <f aca="true" t="shared" si="163" ref="DR23:DR28">$C23</f>
        <v>Brasilien</v>
      </c>
      <c r="DS23" s="1" t="str">
        <f aca="true" t="shared" si="164" ref="DS23:DS28">$E23</f>
        <v>Türkei</v>
      </c>
      <c r="DT23" s="1"/>
      <c r="DU23" s="5">
        <v>9</v>
      </c>
      <c r="DV23" s="5" t="s">
        <v>18</v>
      </c>
      <c r="DW23" s="5">
        <v>7</v>
      </c>
      <c r="DX23" s="1">
        <f aca="true" t="shared" si="165" ref="DX23:DX28">IF(AND($G23=DU23,$I23=DW23),3,IF(OR($G23-$I23=DU23-DW23,$I23-$G23=DW23-DU23),2,IF(OR(AND($G23=$I23,DU23=DW23),AND($G23&gt;$I23,DU23&gt;DW23),AND($G23&lt;$I23,DU23&lt;DW23)),1,0)))</f>
        <v>1</v>
      </c>
      <c r="DY23" s="1"/>
      <c r="DZ23" s="1" t="str">
        <f aca="true" t="shared" si="166" ref="DZ23:DZ28">$C23</f>
        <v>Brasilien</v>
      </c>
      <c r="EA23" s="1" t="str">
        <f aca="true" t="shared" si="167" ref="EA23:EA28">$E23</f>
        <v>Türkei</v>
      </c>
      <c r="EB23" s="1"/>
      <c r="EC23" s="5">
        <v>3</v>
      </c>
      <c r="ED23" s="5" t="s">
        <v>18</v>
      </c>
      <c r="EE23" s="5">
        <v>3</v>
      </c>
      <c r="EF23" s="1">
        <f aca="true" t="shared" si="168" ref="EF23:EF28">IF(AND($G23=EC23,$I23=EE23),3,IF(OR($G23-$I23=EC23-EE23,$I23-$G23=EE23-EC23),2,IF(OR(AND($G23=$I23,EC23=EE23),AND($G23&gt;$I23,EC23&gt;EE23),AND($G23&lt;$I23,EC23&lt;EE23)),1,0)))</f>
        <v>0</v>
      </c>
      <c r="EG23" s="1"/>
      <c r="EH23" s="1" t="str">
        <f aca="true" t="shared" si="169" ref="EH23:EH28">$C23</f>
        <v>Brasilien</v>
      </c>
      <c r="EI23" s="1" t="str">
        <f aca="true" t="shared" si="170" ref="EI23:EI28">$E23</f>
        <v>Türkei</v>
      </c>
      <c r="EJ23" s="1"/>
      <c r="EK23" s="5">
        <v>2</v>
      </c>
      <c r="EL23" s="5" t="s">
        <v>18</v>
      </c>
      <c r="EM23" s="5">
        <v>0</v>
      </c>
      <c r="EN23" s="1">
        <f aca="true" t="shared" si="171" ref="EN23:EN28">IF(AND($G23=EK23,$I23=EM23),3,IF(OR($G23-$I23=EK23-EM23,$I23-$G23=EM23-EK23),2,IF(OR(AND($G23=$I23,EK23=EM23),AND($G23&gt;$I23,EK23&gt;EM23),AND($G23&lt;$I23,EK23&lt;EM23)),1,0)))</f>
        <v>1</v>
      </c>
      <c r="EO23" s="1"/>
      <c r="EP23" s="1" t="str">
        <f aca="true" t="shared" si="172" ref="EP23:EP28">$C23</f>
        <v>Brasilien</v>
      </c>
      <c r="EQ23" s="1" t="str">
        <f aca="true" t="shared" si="173" ref="EQ23:EQ28">$E23</f>
        <v>Türkei</v>
      </c>
      <c r="ER23" s="1"/>
      <c r="ES23" s="5">
        <v>2</v>
      </c>
      <c r="ET23" s="5" t="s">
        <v>18</v>
      </c>
      <c r="EU23" s="5">
        <v>1</v>
      </c>
      <c r="EV23" s="1">
        <f aca="true" t="shared" si="174" ref="EV23:EV28">IF(AND($G23=ES23,$I23=EU23),3,IF(OR($G23-$I23=ES23-EU23,$I23-$G23=EU23-ES23),2,IF(OR(AND($G23=$I23,ES23=EU23),AND($G23&gt;$I23,ES23&gt;EU23),AND($G23&lt;$I23,ES23&lt;EU23)),1,0)))</f>
        <v>3</v>
      </c>
      <c r="EW23" s="1"/>
      <c r="EX23" s="1" t="str">
        <f aca="true" t="shared" si="175" ref="EX23:EX28">$C23</f>
        <v>Brasilien</v>
      </c>
      <c r="EY23" s="1" t="str">
        <f aca="true" t="shared" si="176" ref="EY23:EY28">$E23</f>
        <v>Türkei</v>
      </c>
      <c r="EZ23" s="1"/>
      <c r="FA23" s="5">
        <f aca="true" ca="1" t="shared" si="177" ref="FA23:FA28">IF($A$117="",0,INT(RAND()*10))</f>
        <v>4</v>
      </c>
      <c r="FB23" s="5" t="s">
        <v>18</v>
      </c>
      <c r="FC23" s="5">
        <f aca="true" ca="1" t="shared" si="178" ref="FC23:FC28">IF($A$117="",0,INT(RAND()*10))</f>
        <v>1</v>
      </c>
      <c r="FD23" s="1">
        <f aca="true" t="shared" si="179" ref="FD23:FD28">IF(AND($G23=FA23,$I23=FC23),3,IF(OR($G23-$I23=FA23-FC23,$I23-$G23=FC23-FA23),2,IF(OR(AND($G23=$I23,FA23=FC23),AND($G23&gt;$I23,FA23&gt;FC23),AND($G23&lt;$I23,FA23&lt;FC23)),1,0)))</f>
        <v>1</v>
      </c>
      <c r="FE23" s="1"/>
      <c r="FF23" s="1" t="str">
        <f aca="true" t="shared" si="180" ref="FF23:FF28">$C23</f>
        <v>Brasilien</v>
      </c>
      <c r="FG23" s="1" t="str">
        <f aca="true" t="shared" si="181" ref="FG23:FG28">$E23</f>
        <v>Türkei</v>
      </c>
      <c r="FH23" s="1"/>
      <c r="FI23" s="5">
        <f aca="true" ca="1" t="shared" si="182" ref="FI23:FI28">IF($A$117="",0,INT(RAND()*10))</f>
        <v>5</v>
      </c>
      <c r="FJ23" s="5" t="s">
        <v>18</v>
      </c>
      <c r="FK23" s="5">
        <f aca="true" ca="1" t="shared" si="183" ref="FK23:FK28">IF($A$117="",0,INT(RAND()*10))</f>
        <v>2</v>
      </c>
      <c r="FL23" s="1">
        <f aca="true" t="shared" si="184" ref="FL23:FL28">IF(AND($G23=FI23,$I23=FK23),3,IF(OR($G23-$I23=FI23-FK23,$I23-$G23=FK23-FI23),2,IF(OR(AND($G23=$I23,FI23=FK23),AND($G23&gt;$I23,FI23&gt;FK23),AND($G23&lt;$I23,FI23&lt;FK23)),1,0)))</f>
        <v>1</v>
      </c>
      <c r="FM23" s="1"/>
      <c r="FN23" s="1" t="str">
        <f aca="true" t="shared" si="185" ref="FN23:FN28">$C23</f>
        <v>Brasilien</v>
      </c>
      <c r="FO23" s="1" t="str">
        <f aca="true" t="shared" si="186" ref="FO23:FO28">$E23</f>
        <v>Türkei</v>
      </c>
      <c r="FP23" s="1"/>
      <c r="FQ23" s="5">
        <f t="shared" si="62"/>
        <v>2</v>
      </c>
      <c r="FR23" s="5" t="s">
        <v>18</v>
      </c>
      <c r="FS23" s="5">
        <f t="shared" si="63"/>
        <v>1</v>
      </c>
      <c r="FT23" s="1">
        <f aca="true" t="shared" si="187" ref="FT23:FT28">IF(AND($G23=FQ23,$I23=FS23),3,IF(OR($G23-$I23=FQ23-FS23,$I23-$G23=FS23-FQ23),2,IF(OR(AND($G23=$I23,FQ23=FS23),AND($G23&gt;$I23,FQ23&gt;FS23),AND($G23&lt;$I23,FQ23&lt;FS23)),1,0)))</f>
        <v>3</v>
      </c>
    </row>
    <row r="24" spans="1:176" ht="13.5">
      <c r="A24" s="7">
        <v>37411.354166666664</v>
      </c>
      <c r="B24" s="4" t="s">
        <v>42</v>
      </c>
      <c r="C24" s="3" t="str">
        <f>W24</f>
        <v>China</v>
      </c>
      <c r="D24" s="3" t="s">
        <v>17</v>
      </c>
      <c r="E24" s="3" t="str">
        <f>W25</f>
        <v>Costa Rica</v>
      </c>
      <c r="F24" s="1"/>
      <c r="G24" s="33">
        <v>0</v>
      </c>
      <c r="H24" s="33" t="s">
        <v>18</v>
      </c>
      <c r="I24" s="33">
        <v>2</v>
      </c>
      <c r="J24" s="11" t="s">
        <v>19</v>
      </c>
      <c r="K24" s="1"/>
      <c r="L24" s="2" t="str">
        <f>IF($AB22=3,W22,IF($AB23=3,W23,IF($AB24=3,W24,W25)))</f>
        <v>Costa Rica</v>
      </c>
      <c r="M24" s="2">
        <f>IF($AB22=3,X22,IF($AB23=3,X23,IF($AB24=3,X24,X25)))</f>
        <v>4</v>
      </c>
      <c r="N24" s="2">
        <f>IF($AB22=3,Y22,IF($AB23=3,Y23,IF($AB24=3,Y24,Y25)))</f>
        <v>5</v>
      </c>
      <c r="O24" s="2">
        <f>IF($AB22=3,Z22,IF($AB23=3,Z23,IF($AB24=3,Z24,Z25)))</f>
        <v>6</v>
      </c>
      <c r="P24" s="2">
        <f>IF($AB22=3,AA22,IF($AB23=3,AA23,IF($AB24=3,AA24,AA25)))</f>
        <v>-1</v>
      </c>
      <c r="R24" s="1">
        <f t="shared" si="126"/>
        <v>0</v>
      </c>
      <c r="S24" s="1">
        <f t="shared" si="127"/>
        <v>3</v>
      </c>
      <c r="T24" s="1">
        <f t="shared" si="128"/>
        <v>0</v>
      </c>
      <c r="U24" s="1">
        <f t="shared" si="129"/>
        <v>2</v>
      </c>
      <c r="V24" s="1"/>
      <c r="W24" s="3" t="s">
        <v>59</v>
      </c>
      <c r="X24" s="1">
        <f>R24+S25+S28</f>
        <v>0</v>
      </c>
      <c r="Y24" s="1">
        <f>T24+U25+U28</f>
        <v>0</v>
      </c>
      <c r="Z24" s="1">
        <f>U24+T25+T28</f>
        <v>9</v>
      </c>
      <c r="AA24" s="1">
        <f>Y24-Z24</f>
        <v>-9</v>
      </c>
      <c r="AB24" s="1">
        <f>IF(LARGE(AC22:AC25,1)=AC24,1,IF(LARGE(AC22:AC25,2)=AC24,2,IF(LARGE(AC22:AC25,3)=AC24,3,4)))</f>
        <v>4</v>
      </c>
      <c r="AC24" s="6">
        <f>X24*1000000000000+AA24*1000000000+Y24*1000000+AE24*1000+AD24</f>
        <v>-9000000000</v>
      </c>
      <c r="AD24" s="5"/>
      <c r="AE24" s="1">
        <f>IF(AND(X24=X22,AND(AA24=AA22,Y24=Y22)),U25-T25,0)+IF(AND(X24=X23,AND(AA24=AA23,Y24=Y23)),U28-T28,0)+IF(AND(X24=X25,AND(AA24=AA25,Y24=Y25)),T24-U24,0)</f>
        <v>0</v>
      </c>
      <c r="AF24" s="1"/>
      <c r="AG24" s="1" t="str">
        <f t="shared" si="130"/>
        <v>China</v>
      </c>
      <c r="AH24" s="1" t="str">
        <f t="shared" si="131"/>
        <v>Costa Rica</v>
      </c>
      <c r="AI24" s="1"/>
      <c r="AJ24" s="5">
        <v>0</v>
      </c>
      <c r="AK24" s="5" t="s">
        <v>18</v>
      </c>
      <c r="AL24" s="5">
        <v>2</v>
      </c>
      <c r="AM24" s="1">
        <f t="shared" si="132"/>
        <v>3</v>
      </c>
      <c r="AO24" s="1"/>
      <c r="AP24" s="1" t="str">
        <f t="shared" si="133"/>
        <v>China</v>
      </c>
      <c r="AQ24" s="1" t="str">
        <f t="shared" si="134"/>
        <v>Costa Rica</v>
      </c>
      <c r="AR24" s="1"/>
      <c r="AS24" s="33">
        <v>0</v>
      </c>
      <c r="AT24" s="33" t="s">
        <v>18</v>
      </c>
      <c r="AU24" s="33">
        <v>0</v>
      </c>
      <c r="AV24" s="1">
        <f t="shared" si="135"/>
        <v>0</v>
      </c>
      <c r="AW24" s="1"/>
      <c r="AX24" s="1" t="str">
        <f t="shared" si="136"/>
        <v>China</v>
      </c>
      <c r="AY24" s="1" t="str">
        <f t="shared" si="137"/>
        <v>Costa Rica</v>
      </c>
      <c r="AZ24" s="1"/>
      <c r="BA24" s="5">
        <v>2</v>
      </c>
      <c r="BB24" s="5" t="s">
        <v>18</v>
      </c>
      <c r="BC24" s="5">
        <v>2</v>
      </c>
      <c r="BD24" s="1">
        <f t="shared" si="138"/>
        <v>0</v>
      </c>
      <c r="BE24" s="1"/>
      <c r="BF24" s="1" t="str">
        <f t="shared" si="139"/>
        <v>China</v>
      </c>
      <c r="BG24" s="1" t="str">
        <f t="shared" si="140"/>
        <v>Costa Rica</v>
      </c>
      <c r="BH24" s="1"/>
      <c r="BI24" s="5">
        <v>1</v>
      </c>
      <c r="BJ24" s="5" t="s">
        <v>18</v>
      </c>
      <c r="BK24" s="5">
        <v>1</v>
      </c>
      <c r="BL24" s="1">
        <f t="shared" si="141"/>
        <v>0</v>
      </c>
      <c r="BM24" s="1"/>
      <c r="BN24" s="1" t="str">
        <f t="shared" si="142"/>
        <v>China</v>
      </c>
      <c r="BO24" s="1" t="str">
        <f t="shared" si="143"/>
        <v>Costa Rica</v>
      </c>
      <c r="BP24" s="1"/>
      <c r="BQ24" s="5">
        <v>5</v>
      </c>
      <c r="BR24" s="5" t="s">
        <v>18</v>
      </c>
      <c r="BS24" s="5">
        <v>4</v>
      </c>
      <c r="BT24" s="1">
        <f t="shared" si="144"/>
        <v>0</v>
      </c>
      <c r="BU24" s="1"/>
      <c r="BV24" s="1" t="str">
        <f t="shared" si="145"/>
        <v>China</v>
      </c>
      <c r="BW24" s="1" t="str">
        <f t="shared" si="146"/>
        <v>Costa Rica</v>
      </c>
      <c r="BX24" s="1"/>
      <c r="BY24" s="5">
        <v>8</v>
      </c>
      <c r="BZ24" s="5" t="s">
        <v>18</v>
      </c>
      <c r="CA24" s="5">
        <v>8</v>
      </c>
      <c r="CB24" s="1">
        <f t="shared" si="147"/>
        <v>0</v>
      </c>
      <c r="CC24" s="1"/>
      <c r="CD24" s="1" t="str">
        <f t="shared" si="148"/>
        <v>China</v>
      </c>
      <c r="CE24" s="1" t="str">
        <f t="shared" si="149"/>
        <v>Costa Rica</v>
      </c>
      <c r="CF24" s="1"/>
      <c r="CG24" s="5">
        <v>7</v>
      </c>
      <c r="CH24" s="5" t="s">
        <v>18</v>
      </c>
      <c r="CI24" s="5">
        <v>0</v>
      </c>
      <c r="CJ24" s="1">
        <f t="shared" si="150"/>
        <v>0</v>
      </c>
      <c r="CK24" s="1"/>
      <c r="CL24" s="1" t="str">
        <f t="shared" si="151"/>
        <v>China</v>
      </c>
      <c r="CM24" s="1" t="str">
        <f t="shared" si="152"/>
        <v>Costa Rica</v>
      </c>
      <c r="CN24" s="1"/>
      <c r="CO24" s="5">
        <v>8</v>
      </c>
      <c r="CP24" s="5" t="s">
        <v>18</v>
      </c>
      <c r="CQ24" s="5">
        <v>4</v>
      </c>
      <c r="CR24" s="1">
        <f t="shared" si="153"/>
        <v>0</v>
      </c>
      <c r="CS24" s="1"/>
      <c r="CT24" s="1" t="str">
        <f t="shared" si="154"/>
        <v>China</v>
      </c>
      <c r="CU24" s="1" t="str">
        <f t="shared" si="155"/>
        <v>Costa Rica</v>
      </c>
      <c r="CV24" s="1"/>
      <c r="CW24" s="5">
        <v>5</v>
      </c>
      <c r="CX24" s="5" t="s">
        <v>18</v>
      </c>
      <c r="CY24" s="5">
        <v>6</v>
      </c>
      <c r="CZ24" s="1">
        <f t="shared" si="156"/>
        <v>1</v>
      </c>
      <c r="DA24" s="1"/>
      <c r="DB24" s="1" t="str">
        <f t="shared" si="157"/>
        <v>China</v>
      </c>
      <c r="DC24" s="1" t="str">
        <f t="shared" si="158"/>
        <v>Costa Rica</v>
      </c>
      <c r="DD24" s="1"/>
      <c r="DE24" s="5">
        <v>2</v>
      </c>
      <c r="DF24" s="5" t="s">
        <v>18</v>
      </c>
      <c r="DG24" s="5">
        <v>0</v>
      </c>
      <c r="DH24" s="1">
        <f t="shared" si="159"/>
        <v>0</v>
      </c>
      <c r="DI24" s="1"/>
      <c r="DJ24" s="1" t="str">
        <f t="shared" si="160"/>
        <v>China</v>
      </c>
      <c r="DK24" s="1" t="str">
        <f t="shared" si="161"/>
        <v>Costa Rica</v>
      </c>
      <c r="DL24" s="1"/>
      <c r="DM24" s="5">
        <v>2</v>
      </c>
      <c r="DN24" s="5" t="s">
        <v>18</v>
      </c>
      <c r="DO24" s="5">
        <v>3</v>
      </c>
      <c r="DP24" s="1">
        <f t="shared" si="162"/>
        <v>1</v>
      </c>
      <c r="DQ24" s="1"/>
      <c r="DR24" s="1" t="str">
        <f t="shared" si="163"/>
        <v>China</v>
      </c>
      <c r="DS24" s="1" t="str">
        <f t="shared" si="164"/>
        <v>Costa Rica</v>
      </c>
      <c r="DT24" s="1"/>
      <c r="DU24" s="5">
        <v>5</v>
      </c>
      <c r="DV24" s="5" t="s">
        <v>18</v>
      </c>
      <c r="DW24" s="5">
        <v>9</v>
      </c>
      <c r="DX24" s="1">
        <f t="shared" si="165"/>
        <v>1</v>
      </c>
      <c r="DY24" s="1"/>
      <c r="DZ24" s="1" t="str">
        <f t="shared" si="166"/>
        <v>China</v>
      </c>
      <c r="EA24" s="1" t="str">
        <f t="shared" si="167"/>
        <v>Costa Rica</v>
      </c>
      <c r="EB24" s="1"/>
      <c r="EC24" s="5">
        <v>0</v>
      </c>
      <c r="ED24" s="5" t="s">
        <v>18</v>
      </c>
      <c r="EE24" s="5">
        <v>7</v>
      </c>
      <c r="EF24" s="1">
        <f t="shared" si="168"/>
        <v>1</v>
      </c>
      <c r="EG24" s="1"/>
      <c r="EH24" s="1" t="str">
        <f t="shared" si="169"/>
        <v>China</v>
      </c>
      <c r="EI24" s="1" t="str">
        <f t="shared" si="170"/>
        <v>Costa Rica</v>
      </c>
      <c r="EJ24" s="1"/>
      <c r="EK24" s="5">
        <v>0</v>
      </c>
      <c r="EL24" s="5" t="s">
        <v>18</v>
      </c>
      <c r="EM24" s="5">
        <v>0</v>
      </c>
      <c r="EN24" s="1">
        <f t="shared" si="171"/>
        <v>0</v>
      </c>
      <c r="EO24" s="1"/>
      <c r="EP24" s="1" t="str">
        <f t="shared" si="172"/>
        <v>China</v>
      </c>
      <c r="EQ24" s="1" t="str">
        <f t="shared" si="173"/>
        <v>Costa Rica</v>
      </c>
      <c r="ER24" s="1"/>
      <c r="ES24" s="5">
        <v>0</v>
      </c>
      <c r="ET24" s="5" t="s">
        <v>18</v>
      </c>
      <c r="EU24" s="5">
        <v>1</v>
      </c>
      <c r="EV24" s="1">
        <f t="shared" si="174"/>
        <v>1</v>
      </c>
      <c r="EW24" s="1"/>
      <c r="EX24" s="1" t="str">
        <f t="shared" si="175"/>
        <v>China</v>
      </c>
      <c r="EY24" s="1" t="str">
        <f t="shared" si="176"/>
        <v>Costa Rica</v>
      </c>
      <c r="EZ24" s="1"/>
      <c r="FA24" s="5">
        <f ca="1" t="shared" si="177"/>
        <v>4</v>
      </c>
      <c r="FB24" s="5" t="s">
        <v>18</v>
      </c>
      <c r="FC24" s="5">
        <f ca="1" t="shared" si="178"/>
        <v>0</v>
      </c>
      <c r="FD24" s="1">
        <f t="shared" si="179"/>
        <v>0</v>
      </c>
      <c r="FE24" s="1"/>
      <c r="FF24" s="1" t="str">
        <f t="shared" si="180"/>
        <v>China</v>
      </c>
      <c r="FG24" s="1" t="str">
        <f t="shared" si="181"/>
        <v>Costa Rica</v>
      </c>
      <c r="FH24" s="1"/>
      <c r="FI24" s="5">
        <f ca="1" t="shared" si="182"/>
        <v>2</v>
      </c>
      <c r="FJ24" s="5" t="s">
        <v>18</v>
      </c>
      <c r="FK24" s="5">
        <f ca="1" t="shared" si="183"/>
        <v>4</v>
      </c>
      <c r="FL24" s="1">
        <f t="shared" si="184"/>
        <v>2</v>
      </c>
      <c r="FM24" s="1"/>
      <c r="FN24" s="1" t="str">
        <f t="shared" si="185"/>
        <v>China</v>
      </c>
      <c r="FO24" s="1" t="str">
        <f t="shared" si="186"/>
        <v>Costa Rica</v>
      </c>
      <c r="FP24" s="1"/>
      <c r="FQ24" s="5">
        <f t="shared" si="62"/>
        <v>0</v>
      </c>
      <c r="FR24" s="5" t="s">
        <v>18</v>
      </c>
      <c r="FS24" s="5">
        <f t="shared" si="63"/>
        <v>2</v>
      </c>
      <c r="FT24" s="1">
        <f t="shared" si="187"/>
        <v>3</v>
      </c>
    </row>
    <row r="25" spans="1:176" ht="13.5">
      <c r="A25" s="7">
        <v>37415.5625</v>
      </c>
      <c r="B25" s="4" t="s">
        <v>50</v>
      </c>
      <c r="C25" s="3" t="str">
        <f>W22</f>
        <v>Brasilien</v>
      </c>
      <c r="D25" s="3" t="s">
        <v>17</v>
      </c>
      <c r="E25" s="3" t="str">
        <f>W24</f>
        <v>China</v>
      </c>
      <c r="F25" s="1"/>
      <c r="G25" s="33">
        <v>4</v>
      </c>
      <c r="H25" s="33" t="s">
        <v>18</v>
      </c>
      <c r="I25" s="33">
        <v>0</v>
      </c>
      <c r="J25" s="11" t="s">
        <v>19</v>
      </c>
      <c r="K25" s="1"/>
      <c r="L25" s="2" t="str">
        <f>IF($AB22=4,W22,IF($AB23=4,W23,IF($AB24=4,W24,W25)))</f>
        <v>China</v>
      </c>
      <c r="M25" s="2">
        <f>IF($AB22=4,X22,IF($AB23=4,X23,IF($AB24=4,X24,X25)))</f>
        <v>0</v>
      </c>
      <c r="N25" s="2">
        <f>IF($AB22=4,Y22,IF($AB23=4,Y23,IF($AB24=4,Y24,Y25)))</f>
        <v>0</v>
      </c>
      <c r="O25" s="2">
        <f>IF($AB22=4,Z22,IF($AB23=4,Z23,IF($AB24=4,Z24,Z25)))</f>
        <v>9</v>
      </c>
      <c r="P25" s="2">
        <f>IF($AB22=4,AA22,IF($AB23=4,AA23,IF($AB24=4,AA24,AA25)))</f>
        <v>-9</v>
      </c>
      <c r="R25" s="1">
        <f t="shared" si="126"/>
        <v>3</v>
      </c>
      <c r="S25" s="1">
        <f t="shared" si="127"/>
        <v>0</v>
      </c>
      <c r="T25" s="1">
        <f t="shared" si="128"/>
        <v>4</v>
      </c>
      <c r="U25" s="1">
        <f t="shared" si="129"/>
        <v>0</v>
      </c>
      <c r="V25" s="1"/>
      <c r="W25" s="3" t="s">
        <v>60</v>
      </c>
      <c r="X25" s="1">
        <f>S24+R26+R27</f>
        <v>4</v>
      </c>
      <c r="Y25" s="1">
        <f>U24+T26+T27</f>
        <v>5</v>
      </c>
      <c r="Z25" s="1">
        <f>T24+U26+U27</f>
        <v>6</v>
      </c>
      <c r="AA25" s="1">
        <f>Y25-Z25</f>
        <v>-1</v>
      </c>
      <c r="AB25" s="1">
        <f>IF(LARGE(AC22:AC25,1)=AC25,1,IF(LARGE(AC22:AC25,2)=AC25,2,IF(LARGE(AC22:AC25,3)=AC25,3,4)))</f>
        <v>3</v>
      </c>
      <c r="AC25" s="6">
        <f>X25*1000000000000+AA25*1000000000+Y25*1000000+AE25*1000+AD25</f>
        <v>3999005000000</v>
      </c>
      <c r="AD25" s="5"/>
      <c r="AE25" s="1">
        <f>IF(AND(X25=X22,AND(AA25=AA22,Y25=Y22)),T27-U27,0)+IF(AND(X25=X23,AND(AA25=AA23,Y25=Y23)),T26-U26,0)+IF(AND(X25=X24,AND(AA25=AA24,Y25=Y24)),U24-T24,0)</f>
        <v>0</v>
      </c>
      <c r="AF25" s="1"/>
      <c r="AG25" s="1" t="str">
        <f t="shared" si="130"/>
        <v>Brasilien</v>
      </c>
      <c r="AH25" s="1" t="str">
        <f t="shared" si="131"/>
        <v>China</v>
      </c>
      <c r="AI25" s="1"/>
      <c r="AJ25" s="5">
        <v>4</v>
      </c>
      <c r="AK25" s="5" t="s">
        <v>18</v>
      </c>
      <c r="AL25" s="5">
        <v>0</v>
      </c>
      <c r="AM25" s="1">
        <f t="shared" si="132"/>
        <v>3</v>
      </c>
      <c r="AO25" s="1"/>
      <c r="AP25" s="1" t="str">
        <f t="shared" si="133"/>
        <v>Brasilien</v>
      </c>
      <c r="AQ25" s="1" t="str">
        <f t="shared" si="134"/>
        <v>China</v>
      </c>
      <c r="AR25" s="1"/>
      <c r="AS25" s="33">
        <v>3</v>
      </c>
      <c r="AT25" s="33" t="s">
        <v>18</v>
      </c>
      <c r="AU25" s="33">
        <v>0</v>
      </c>
      <c r="AV25" s="1">
        <f t="shared" si="135"/>
        <v>1</v>
      </c>
      <c r="AW25" s="1"/>
      <c r="AX25" s="1" t="str">
        <f t="shared" si="136"/>
        <v>Brasilien</v>
      </c>
      <c r="AY25" s="1" t="str">
        <f t="shared" si="137"/>
        <v>China</v>
      </c>
      <c r="AZ25" s="1"/>
      <c r="BA25" s="5">
        <v>3</v>
      </c>
      <c r="BB25" s="5" t="s">
        <v>18</v>
      </c>
      <c r="BC25" s="5">
        <v>1</v>
      </c>
      <c r="BD25" s="1">
        <f t="shared" si="138"/>
        <v>1</v>
      </c>
      <c r="BE25" s="1"/>
      <c r="BF25" s="1" t="str">
        <f t="shared" si="139"/>
        <v>Brasilien</v>
      </c>
      <c r="BG25" s="1" t="str">
        <f t="shared" si="140"/>
        <v>China</v>
      </c>
      <c r="BH25" s="1"/>
      <c r="BI25" s="5">
        <v>4</v>
      </c>
      <c r="BJ25" s="5" t="s">
        <v>18</v>
      </c>
      <c r="BK25" s="5">
        <v>1</v>
      </c>
      <c r="BL25" s="1">
        <f t="shared" si="141"/>
        <v>1</v>
      </c>
      <c r="BM25" s="1"/>
      <c r="BN25" s="1" t="str">
        <f t="shared" si="142"/>
        <v>Brasilien</v>
      </c>
      <c r="BO25" s="1" t="str">
        <f t="shared" si="143"/>
        <v>China</v>
      </c>
      <c r="BP25" s="1"/>
      <c r="BQ25" s="5">
        <v>0</v>
      </c>
      <c r="BR25" s="5" t="s">
        <v>18</v>
      </c>
      <c r="BS25" s="5">
        <v>6</v>
      </c>
      <c r="BT25" s="1">
        <f t="shared" si="144"/>
        <v>0</v>
      </c>
      <c r="BU25" s="1"/>
      <c r="BV25" s="1" t="str">
        <f t="shared" si="145"/>
        <v>Brasilien</v>
      </c>
      <c r="BW25" s="1" t="str">
        <f t="shared" si="146"/>
        <v>China</v>
      </c>
      <c r="BX25" s="1"/>
      <c r="BY25" s="5">
        <v>5</v>
      </c>
      <c r="BZ25" s="5" t="s">
        <v>18</v>
      </c>
      <c r="CA25" s="5">
        <v>2</v>
      </c>
      <c r="CB25" s="1">
        <f t="shared" si="147"/>
        <v>1</v>
      </c>
      <c r="CC25" s="1"/>
      <c r="CD25" s="1" t="str">
        <f t="shared" si="148"/>
        <v>Brasilien</v>
      </c>
      <c r="CE25" s="1" t="str">
        <f t="shared" si="149"/>
        <v>China</v>
      </c>
      <c r="CF25" s="1"/>
      <c r="CG25" s="5">
        <v>1</v>
      </c>
      <c r="CH25" s="5" t="s">
        <v>18</v>
      </c>
      <c r="CI25" s="5">
        <v>3</v>
      </c>
      <c r="CJ25" s="1">
        <f t="shared" si="150"/>
        <v>0</v>
      </c>
      <c r="CK25" s="1"/>
      <c r="CL25" s="1" t="str">
        <f t="shared" si="151"/>
        <v>Brasilien</v>
      </c>
      <c r="CM25" s="1" t="str">
        <f t="shared" si="152"/>
        <v>China</v>
      </c>
      <c r="CN25" s="1"/>
      <c r="CO25" s="5">
        <v>4</v>
      </c>
      <c r="CP25" s="5" t="s">
        <v>18</v>
      </c>
      <c r="CQ25" s="5">
        <v>4</v>
      </c>
      <c r="CR25" s="1">
        <f t="shared" si="153"/>
        <v>0</v>
      </c>
      <c r="CS25" s="1"/>
      <c r="CT25" s="1" t="str">
        <f t="shared" si="154"/>
        <v>Brasilien</v>
      </c>
      <c r="CU25" s="1" t="str">
        <f t="shared" si="155"/>
        <v>China</v>
      </c>
      <c r="CV25" s="1"/>
      <c r="CW25" s="5">
        <v>5</v>
      </c>
      <c r="CX25" s="5" t="s">
        <v>18</v>
      </c>
      <c r="CY25" s="5">
        <v>5</v>
      </c>
      <c r="CZ25" s="1">
        <f t="shared" si="156"/>
        <v>0</v>
      </c>
      <c r="DA25" s="1"/>
      <c r="DB25" s="1" t="str">
        <f t="shared" si="157"/>
        <v>Brasilien</v>
      </c>
      <c r="DC25" s="1" t="str">
        <f t="shared" si="158"/>
        <v>China</v>
      </c>
      <c r="DD25" s="1"/>
      <c r="DE25" s="5">
        <v>2</v>
      </c>
      <c r="DF25" s="5" t="s">
        <v>18</v>
      </c>
      <c r="DG25" s="5">
        <v>1</v>
      </c>
      <c r="DH25" s="1">
        <f t="shared" si="159"/>
        <v>1</v>
      </c>
      <c r="DI25" s="1"/>
      <c r="DJ25" s="1" t="str">
        <f t="shared" si="160"/>
        <v>Brasilien</v>
      </c>
      <c r="DK25" s="1" t="str">
        <f t="shared" si="161"/>
        <v>China</v>
      </c>
      <c r="DL25" s="1"/>
      <c r="DM25" s="5">
        <v>2</v>
      </c>
      <c r="DN25" s="5" t="s">
        <v>18</v>
      </c>
      <c r="DO25" s="5">
        <v>7</v>
      </c>
      <c r="DP25" s="1">
        <f t="shared" si="162"/>
        <v>0</v>
      </c>
      <c r="DQ25" s="1"/>
      <c r="DR25" s="1" t="str">
        <f t="shared" si="163"/>
        <v>Brasilien</v>
      </c>
      <c r="DS25" s="1" t="str">
        <f t="shared" si="164"/>
        <v>China</v>
      </c>
      <c r="DT25" s="1"/>
      <c r="DU25" s="5">
        <v>7</v>
      </c>
      <c r="DV25" s="5" t="s">
        <v>18</v>
      </c>
      <c r="DW25" s="5">
        <v>5</v>
      </c>
      <c r="DX25" s="1">
        <f t="shared" si="165"/>
        <v>1</v>
      </c>
      <c r="DY25" s="1"/>
      <c r="DZ25" s="1" t="str">
        <f t="shared" si="166"/>
        <v>Brasilien</v>
      </c>
      <c r="EA25" s="1" t="str">
        <f t="shared" si="167"/>
        <v>China</v>
      </c>
      <c r="EB25" s="1"/>
      <c r="EC25" s="5">
        <v>6</v>
      </c>
      <c r="ED25" s="5" t="s">
        <v>18</v>
      </c>
      <c r="EE25" s="5">
        <v>8</v>
      </c>
      <c r="EF25" s="1">
        <f t="shared" si="168"/>
        <v>0</v>
      </c>
      <c r="EG25" s="1"/>
      <c r="EH25" s="1" t="str">
        <f t="shared" si="169"/>
        <v>Brasilien</v>
      </c>
      <c r="EI25" s="1" t="str">
        <f t="shared" si="170"/>
        <v>China</v>
      </c>
      <c r="EJ25" s="1"/>
      <c r="EK25" s="5">
        <v>3</v>
      </c>
      <c r="EL25" s="5" t="s">
        <v>18</v>
      </c>
      <c r="EM25" s="5">
        <v>0</v>
      </c>
      <c r="EN25" s="1">
        <f t="shared" si="171"/>
        <v>1</v>
      </c>
      <c r="EO25" s="1"/>
      <c r="EP25" s="1" t="str">
        <f t="shared" si="172"/>
        <v>Brasilien</v>
      </c>
      <c r="EQ25" s="1" t="str">
        <f t="shared" si="173"/>
        <v>China</v>
      </c>
      <c r="ER25" s="1"/>
      <c r="ES25" s="5">
        <v>3</v>
      </c>
      <c r="ET25" s="5" t="s">
        <v>18</v>
      </c>
      <c r="EU25" s="5">
        <v>0</v>
      </c>
      <c r="EV25" s="1">
        <f t="shared" si="174"/>
        <v>1</v>
      </c>
      <c r="EW25" s="1"/>
      <c r="EX25" s="1" t="str">
        <f t="shared" si="175"/>
        <v>Brasilien</v>
      </c>
      <c r="EY25" s="1" t="str">
        <f t="shared" si="176"/>
        <v>China</v>
      </c>
      <c r="EZ25" s="1"/>
      <c r="FA25" s="5">
        <f ca="1" t="shared" si="177"/>
        <v>9</v>
      </c>
      <c r="FB25" s="5" t="s">
        <v>18</v>
      </c>
      <c r="FC25" s="5">
        <f ca="1" t="shared" si="178"/>
        <v>7</v>
      </c>
      <c r="FD25" s="1">
        <f t="shared" si="179"/>
        <v>1</v>
      </c>
      <c r="FE25" s="1"/>
      <c r="FF25" s="1" t="str">
        <f t="shared" si="180"/>
        <v>Brasilien</v>
      </c>
      <c r="FG25" s="1" t="str">
        <f t="shared" si="181"/>
        <v>China</v>
      </c>
      <c r="FH25" s="1"/>
      <c r="FI25" s="5">
        <f ca="1" t="shared" si="182"/>
        <v>7</v>
      </c>
      <c r="FJ25" s="5" t="s">
        <v>18</v>
      </c>
      <c r="FK25" s="5">
        <f ca="1" t="shared" si="183"/>
        <v>2</v>
      </c>
      <c r="FL25" s="1">
        <f t="shared" si="184"/>
        <v>1</v>
      </c>
      <c r="FM25" s="1"/>
      <c r="FN25" s="1" t="str">
        <f t="shared" si="185"/>
        <v>Brasilien</v>
      </c>
      <c r="FO25" s="1" t="str">
        <f t="shared" si="186"/>
        <v>China</v>
      </c>
      <c r="FP25" s="1"/>
      <c r="FQ25" s="5">
        <f t="shared" si="62"/>
        <v>4</v>
      </c>
      <c r="FR25" s="5" t="s">
        <v>18</v>
      </c>
      <c r="FS25" s="5">
        <f t="shared" si="63"/>
        <v>0</v>
      </c>
      <c r="FT25" s="1">
        <f t="shared" si="187"/>
        <v>3</v>
      </c>
    </row>
    <row r="26" spans="1:176" ht="13.5">
      <c r="A26" s="7">
        <v>37416.458333333336</v>
      </c>
      <c r="B26" s="4" t="s">
        <v>29</v>
      </c>
      <c r="C26" s="3" t="str">
        <f>W25</f>
        <v>Costa Rica</v>
      </c>
      <c r="D26" s="3" t="s">
        <v>17</v>
      </c>
      <c r="E26" s="3" t="str">
        <f>W23</f>
        <v>Türkei</v>
      </c>
      <c r="F26" s="1"/>
      <c r="G26" s="33">
        <v>1</v>
      </c>
      <c r="H26" s="33" t="s">
        <v>18</v>
      </c>
      <c r="I26" s="33">
        <v>1</v>
      </c>
      <c r="J26" s="11" t="s">
        <v>19</v>
      </c>
      <c r="K26" s="1"/>
      <c r="L26" s="1"/>
      <c r="M26" s="1"/>
      <c r="N26" s="1"/>
      <c r="O26" s="1"/>
      <c r="R26" s="1">
        <f t="shared" si="126"/>
        <v>1</v>
      </c>
      <c r="S26" s="1">
        <f t="shared" si="127"/>
        <v>1</v>
      </c>
      <c r="T26" s="1">
        <f t="shared" si="128"/>
        <v>1</v>
      </c>
      <c r="U26" s="1">
        <f t="shared" si="129"/>
        <v>1</v>
      </c>
      <c r="V26" s="1"/>
      <c r="W26" s="1"/>
      <c r="X26" s="1"/>
      <c r="Y26" s="1"/>
      <c r="Z26" s="1"/>
      <c r="AA26" s="1"/>
      <c r="AB26" s="1"/>
      <c r="AC26" s="6"/>
      <c r="AD26" s="11"/>
      <c r="AE26" s="1"/>
      <c r="AF26" s="1"/>
      <c r="AG26" s="1" t="str">
        <f t="shared" si="130"/>
        <v>Costa Rica</v>
      </c>
      <c r="AH26" s="1" t="str">
        <f t="shared" si="131"/>
        <v>Türkei</v>
      </c>
      <c r="AI26" s="1"/>
      <c r="AJ26" s="5">
        <v>0</v>
      </c>
      <c r="AK26" s="5" t="s">
        <v>18</v>
      </c>
      <c r="AL26" s="5">
        <v>1</v>
      </c>
      <c r="AM26" s="1">
        <f t="shared" si="132"/>
        <v>0</v>
      </c>
      <c r="AO26" s="1"/>
      <c r="AP26" s="1" t="str">
        <f t="shared" si="133"/>
        <v>Costa Rica</v>
      </c>
      <c r="AQ26" s="1" t="str">
        <f t="shared" si="134"/>
        <v>Türkei</v>
      </c>
      <c r="AR26" s="1"/>
      <c r="AS26" s="33">
        <v>1</v>
      </c>
      <c r="AT26" s="33" t="s">
        <v>18</v>
      </c>
      <c r="AU26" s="33">
        <v>1</v>
      </c>
      <c r="AV26" s="1">
        <f t="shared" si="135"/>
        <v>3</v>
      </c>
      <c r="AW26" s="1"/>
      <c r="AX26" s="1" t="str">
        <f t="shared" si="136"/>
        <v>Costa Rica</v>
      </c>
      <c r="AY26" s="1" t="str">
        <f t="shared" si="137"/>
        <v>Türkei</v>
      </c>
      <c r="AZ26" s="1"/>
      <c r="BA26" s="5">
        <v>2</v>
      </c>
      <c r="BB26" s="5" t="s">
        <v>18</v>
      </c>
      <c r="BC26" s="5">
        <v>2</v>
      </c>
      <c r="BD26" s="1">
        <f t="shared" si="138"/>
        <v>2</v>
      </c>
      <c r="BE26" s="1"/>
      <c r="BF26" s="1" t="str">
        <f t="shared" si="139"/>
        <v>Costa Rica</v>
      </c>
      <c r="BG26" s="1" t="str">
        <f t="shared" si="140"/>
        <v>Türkei</v>
      </c>
      <c r="BH26" s="1"/>
      <c r="BI26" s="5">
        <v>1</v>
      </c>
      <c r="BJ26" s="5" t="s">
        <v>18</v>
      </c>
      <c r="BK26" s="5">
        <v>3</v>
      </c>
      <c r="BL26" s="1">
        <f t="shared" si="141"/>
        <v>0</v>
      </c>
      <c r="BM26" s="1"/>
      <c r="BN26" s="1" t="str">
        <f t="shared" si="142"/>
        <v>Costa Rica</v>
      </c>
      <c r="BO26" s="1" t="str">
        <f t="shared" si="143"/>
        <v>Türkei</v>
      </c>
      <c r="BP26" s="1"/>
      <c r="BQ26" s="5">
        <v>6</v>
      </c>
      <c r="BR26" s="5" t="s">
        <v>18</v>
      </c>
      <c r="BS26" s="5">
        <v>8</v>
      </c>
      <c r="BT26" s="1">
        <f t="shared" si="144"/>
        <v>0</v>
      </c>
      <c r="BU26" s="1"/>
      <c r="BV26" s="1" t="str">
        <f t="shared" si="145"/>
        <v>Costa Rica</v>
      </c>
      <c r="BW26" s="1" t="str">
        <f t="shared" si="146"/>
        <v>Türkei</v>
      </c>
      <c r="BX26" s="1"/>
      <c r="BY26" s="5">
        <v>2</v>
      </c>
      <c r="BZ26" s="5" t="s">
        <v>18</v>
      </c>
      <c r="CA26" s="5">
        <v>3</v>
      </c>
      <c r="CB26" s="1">
        <f t="shared" si="147"/>
        <v>0</v>
      </c>
      <c r="CC26" s="1"/>
      <c r="CD26" s="1" t="str">
        <f t="shared" si="148"/>
        <v>Costa Rica</v>
      </c>
      <c r="CE26" s="1" t="str">
        <f t="shared" si="149"/>
        <v>Türkei</v>
      </c>
      <c r="CF26" s="1"/>
      <c r="CG26" s="5">
        <v>5</v>
      </c>
      <c r="CH26" s="5" t="s">
        <v>18</v>
      </c>
      <c r="CI26" s="5">
        <v>7</v>
      </c>
      <c r="CJ26" s="1">
        <f t="shared" si="150"/>
        <v>0</v>
      </c>
      <c r="CK26" s="1"/>
      <c r="CL26" s="1" t="str">
        <f t="shared" si="151"/>
        <v>Costa Rica</v>
      </c>
      <c r="CM26" s="1" t="str">
        <f t="shared" si="152"/>
        <v>Türkei</v>
      </c>
      <c r="CN26" s="1"/>
      <c r="CO26" s="5">
        <v>1</v>
      </c>
      <c r="CP26" s="5" t="s">
        <v>18</v>
      </c>
      <c r="CQ26" s="5">
        <v>1</v>
      </c>
      <c r="CR26" s="1">
        <f t="shared" si="153"/>
        <v>3</v>
      </c>
      <c r="CS26" s="1"/>
      <c r="CT26" s="1" t="str">
        <f t="shared" si="154"/>
        <v>Costa Rica</v>
      </c>
      <c r="CU26" s="1" t="str">
        <f t="shared" si="155"/>
        <v>Türkei</v>
      </c>
      <c r="CV26" s="1"/>
      <c r="CW26" s="5">
        <v>0</v>
      </c>
      <c r="CX26" s="5" t="s">
        <v>18</v>
      </c>
      <c r="CY26" s="5">
        <v>7</v>
      </c>
      <c r="CZ26" s="1">
        <f t="shared" si="156"/>
        <v>0</v>
      </c>
      <c r="DA26" s="1"/>
      <c r="DB26" s="1" t="str">
        <f t="shared" si="157"/>
        <v>Costa Rica</v>
      </c>
      <c r="DC26" s="1" t="str">
        <f t="shared" si="158"/>
        <v>Türkei</v>
      </c>
      <c r="DD26" s="1"/>
      <c r="DE26" s="5">
        <v>0</v>
      </c>
      <c r="DF26" s="5" t="s">
        <v>18</v>
      </c>
      <c r="DG26" s="5">
        <v>2</v>
      </c>
      <c r="DH26" s="1">
        <f t="shared" si="159"/>
        <v>0</v>
      </c>
      <c r="DI26" s="1"/>
      <c r="DJ26" s="1" t="str">
        <f t="shared" si="160"/>
        <v>Costa Rica</v>
      </c>
      <c r="DK26" s="1" t="str">
        <f t="shared" si="161"/>
        <v>Türkei</v>
      </c>
      <c r="DL26" s="1"/>
      <c r="DM26" s="5">
        <v>4</v>
      </c>
      <c r="DN26" s="5" t="s">
        <v>18</v>
      </c>
      <c r="DO26" s="5">
        <v>0</v>
      </c>
      <c r="DP26" s="1">
        <f t="shared" si="162"/>
        <v>0</v>
      </c>
      <c r="DQ26" s="1"/>
      <c r="DR26" s="1" t="str">
        <f t="shared" si="163"/>
        <v>Costa Rica</v>
      </c>
      <c r="DS26" s="1" t="str">
        <f t="shared" si="164"/>
        <v>Türkei</v>
      </c>
      <c r="DT26" s="1"/>
      <c r="DU26" s="5">
        <v>0</v>
      </c>
      <c r="DV26" s="5" t="s">
        <v>18</v>
      </c>
      <c r="DW26" s="5">
        <v>8</v>
      </c>
      <c r="DX26" s="1">
        <f t="shared" si="165"/>
        <v>0</v>
      </c>
      <c r="DY26" s="1"/>
      <c r="DZ26" s="1" t="str">
        <f t="shared" si="166"/>
        <v>Costa Rica</v>
      </c>
      <c r="EA26" s="1" t="str">
        <f t="shared" si="167"/>
        <v>Türkei</v>
      </c>
      <c r="EB26" s="1"/>
      <c r="EC26" s="5">
        <v>3</v>
      </c>
      <c r="ED26" s="5" t="s">
        <v>18</v>
      </c>
      <c r="EE26" s="5">
        <v>8</v>
      </c>
      <c r="EF26" s="1">
        <f t="shared" si="168"/>
        <v>0</v>
      </c>
      <c r="EG26" s="1"/>
      <c r="EH26" s="1" t="str">
        <f t="shared" si="169"/>
        <v>Costa Rica</v>
      </c>
      <c r="EI26" s="1" t="str">
        <f t="shared" si="170"/>
        <v>Türkei</v>
      </c>
      <c r="EJ26" s="1"/>
      <c r="EK26" s="5">
        <v>0</v>
      </c>
      <c r="EL26" s="5" t="s">
        <v>18</v>
      </c>
      <c r="EM26" s="5">
        <v>2</v>
      </c>
      <c r="EN26" s="1">
        <f t="shared" si="171"/>
        <v>0</v>
      </c>
      <c r="EO26" s="1"/>
      <c r="EP26" s="1" t="str">
        <f t="shared" si="172"/>
        <v>Costa Rica</v>
      </c>
      <c r="EQ26" s="1" t="str">
        <f t="shared" si="173"/>
        <v>Türkei</v>
      </c>
      <c r="ER26" s="1"/>
      <c r="ES26" s="5">
        <v>1</v>
      </c>
      <c r="ET26" s="5" t="s">
        <v>18</v>
      </c>
      <c r="EU26" s="5">
        <v>1</v>
      </c>
      <c r="EV26" s="1">
        <f t="shared" si="174"/>
        <v>3</v>
      </c>
      <c r="EW26" s="1"/>
      <c r="EX26" s="1" t="str">
        <f t="shared" si="175"/>
        <v>Costa Rica</v>
      </c>
      <c r="EY26" s="1" t="str">
        <f t="shared" si="176"/>
        <v>Türkei</v>
      </c>
      <c r="EZ26" s="1"/>
      <c r="FA26" s="5">
        <f ca="1" t="shared" si="177"/>
        <v>1</v>
      </c>
      <c r="FB26" s="5" t="s">
        <v>18</v>
      </c>
      <c r="FC26" s="5">
        <f ca="1" t="shared" si="178"/>
        <v>7</v>
      </c>
      <c r="FD26" s="1">
        <f t="shared" si="179"/>
        <v>0</v>
      </c>
      <c r="FE26" s="1"/>
      <c r="FF26" s="1" t="str">
        <f t="shared" si="180"/>
        <v>Costa Rica</v>
      </c>
      <c r="FG26" s="1" t="str">
        <f t="shared" si="181"/>
        <v>Türkei</v>
      </c>
      <c r="FH26" s="1"/>
      <c r="FI26" s="5">
        <f ca="1" t="shared" si="182"/>
        <v>5</v>
      </c>
      <c r="FJ26" s="5" t="s">
        <v>18</v>
      </c>
      <c r="FK26" s="5">
        <f ca="1" t="shared" si="183"/>
        <v>3</v>
      </c>
      <c r="FL26" s="1">
        <f t="shared" si="184"/>
        <v>0</v>
      </c>
      <c r="FM26" s="1"/>
      <c r="FN26" s="1" t="str">
        <f t="shared" si="185"/>
        <v>Costa Rica</v>
      </c>
      <c r="FO26" s="1" t="str">
        <f t="shared" si="186"/>
        <v>Türkei</v>
      </c>
      <c r="FP26" s="1"/>
      <c r="FQ26" s="5">
        <f t="shared" si="62"/>
        <v>1</v>
      </c>
      <c r="FR26" s="5" t="s">
        <v>18</v>
      </c>
      <c r="FS26" s="5">
        <f t="shared" si="63"/>
        <v>1</v>
      </c>
      <c r="FT26" s="1">
        <f t="shared" si="187"/>
        <v>3</v>
      </c>
    </row>
    <row r="27" spans="1:176" ht="13.5">
      <c r="A27" s="7">
        <v>37420.354166666664</v>
      </c>
      <c r="B27" s="4" t="s">
        <v>32</v>
      </c>
      <c r="C27" s="3" t="str">
        <f>W25</f>
        <v>Costa Rica</v>
      </c>
      <c r="D27" s="3" t="s">
        <v>17</v>
      </c>
      <c r="E27" s="3" t="str">
        <f>W22</f>
        <v>Brasilien</v>
      </c>
      <c r="F27" s="1"/>
      <c r="G27" s="33">
        <v>2</v>
      </c>
      <c r="H27" s="33" t="s">
        <v>18</v>
      </c>
      <c r="I27" s="33">
        <v>5</v>
      </c>
      <c r="J27" s="11" t="s">
        <v>19</v>
      </c>
      <c r="L27" s="2" t="str">
        <f>L22</f>
        <v>Brasilien</v>
      </c>
      <c r="M27" s="2" t="s">
        <v>61</v>
      </c>
      <c r="R27" s="1">
        <f t="shared" si="126"/>
        <v>0</v>
      </c>
      <c r="S27" s="1">
        <f t="shared" si="127"/>
        <v>3</v>
      </c>
      <c r="T27" s="1">
        <f t="shared" si="128"/>
        <v>2</v>
      </c>
      <c r="U27" s="1">
        <f t="shared" si="129"/>
        <v>5</v>
      </c>
      <c r="AC27" s="6"/>
      <c r="AG27" s="1" t="str">
        <f t="shared" si="130"/>
        <v>Costa Rica</v>
      </c>
      <c r="AH27" s="1" t="str">
        <f t="shared" si="131"/>
        <v>Brasilien</v>
      </c>
      <c r="AJ27" s="5">
        <v>2</v>
      </c>
      <c r="AK27" s="5" t="s">
        <v>18</v>
      </c>
      <c r="AL27" s="5">
        <v>3</v>
      </c>
      <c r="AM27" s="1">
        <f t="shared" si="132"/>
        <v>1</v>
      </c>
      <c r="AP27" s="1" t="str">
        <f t="shared" si="133"/>
        <v>Costa Rica</v>
      </c>
      <c r="AQ27" s="1" t="str">
        <f t="shared" si="134"/>
        <v>Brasilien</v>
      </c>
      <c r="AS27" s="33">
        <v>0</v>
      </c>
      <c r="AT27" s="33" t="s">
        <v>18</v>
      </c>
      <c r="AU27" s="33">
        <v>2</v>
      </c>
      <c r="AV27" s="1">
        <f t="shared" si="135"/>
        <v>1</v>
      </c>
      <c r="AX27" s="1" t="str">
        <f t="shared" si="136"/>
        <v>Costa Rica</v>
      </c>
      <c r="AY27" s="1" t="str">
        <f t="shared" si="137"/>
        <v>Brasilien</v>
      </c>
      <c r="BA27" s="5">
        <v>2</v>
      </c>
      <c r="BB27" s="5" t="s">
        <v>18</v>
      </c>
      <c r="BC27" s="5">
        <v>5</v>
      </c>
      <c r="BD27" s="1">
        <f t="shared" si="138"/>
        <v>3</v>
      </c>
      <c r="BF27" s="1" t="str">
        <f t="shared" si="139"/>
        <v>Costa Rica</v>
      </c>
      <c r="BG27" s="1" t="str">
        <f t="shared" si="140"/>
        <v>Brasilien</v>
      </c>
      <c r="BI27" s="5">
        <v>0</v>
      </c>
      <c r="BJ27" s="5" t="s">
        <v>18</v>
      </c>
      <c r="BK27" s="5">
        <v>4</v>
      </c>
      <c r="BL27" s="1">
        <f t="shared" si="141"/>
        <v>1</v>
      </c>
      <c r="BN27" s="1" t="str">
        <f t="shared" si="142"/>
        <v>Costa Rica</v>
      </c>
      <c r="BO27" s="1" t="str">
        <f t="shared" si="143"/>
        <v>Brasilien</v>
      </c>
      <c r="BQ27" s="5">
        <v>1</v>
      </c>
      <c r="BR27" s="5" t="s">
        <v>18</v>
      </c>
      <c r="BS27" s="5">
        <v>6</v>
      </c>
      <c r="BT27" s="1">
        <f t="shared" si="144"/>
        <v>1</v>
      </c>
      <c r="BV27" s="1" t="str">
        <f t="shared" si="145"/>
        <v>Costa Rica</v>
      </c>
      <c r="BW27" s="1" t="str">
        <f t="shared" si="146"/>
        <v>Brasilien</v>
      </c>
      <c r="BY27" s="5">
        <v>3</v>
      </c>
      <c r="BZ27" s="5" t="s">
        <v>18</v>
      </c>
      <c r="CA27" s="5">
        <v>0</v>
      </c>
      <c r="CB27" s="1">
        <f t="shared" si="147"/>
        <v>0</v>
      </c>
      <c r="CD27" s="1" t="str">
        <f t="shared" si="148"/>
        <v>Costa Rica</v>
      </c>
      <c r="CE27" s="1" t="str">
        <f t="shared" si="149"/>
        <v>Brasilien</v>
      </c>
      <c r="CG27" s="5">
        <v>1</v>
      </c>
      <c r="CH27" s="5" t="s">
        <v>18</v>
      </c>
      <c r="CI27" s="5">
        <v>5</v>
      </c>
      <c r="CJ27" s="1">
        <f t="shared" si="150"/>
        <v>1</v>
      </c>
      <c r="CL27" s="1" t="str">
        <f t="shared" si="151"/>
        <v>Costa Rica</v>
      </c>
      <c r="CM27" s="1" t="str">
        <f t="shared" si="152"/>
        <v>Brasilien</v>
      </c>
      <c r="CO27" s="5">
        <v>7</v>
      </c>
      <c r="CP27" s="5" t="s">
        <v>18</v>
      </c>
      <c r="CQ27" s="5">
        <v>2</v>
      </c>
      <c r="CR27" s="1">
        <f t="shared" si="153"/>
        <v>0</v>
      </c>
      <c r="CT27" s="1" t="str">
        <f t="shared" si="154"/>
        <v>Costa Rica</v>
      </c>
      <c r="CU27" s="1" t="str">
        <f t="shared" si="155"/>
        <v>Brasilien</v>
      </c>
      <c r="CW27" s="5">
        <v>5</v>
      </c>
      <c r="CX27" s="5" t="s">
        <v>18</v>
      </c>
      <c r="CY27" s="5">
        <v>2</v>
      </c>
      <c r="CZ27" s="1">
        <f t="shared" si="156"/>
        <v>0</v>
      </c>
      <c r="DB27" s="1" t="str">
        <f t="shared" si="157"/>
        <v>Costa Rica</v>
      </c>
      <c r="DC27" s="1" t="str">
        <f t="shared" si="158"/>
        <v>Brasilien</v>
      </c>
      <c r="DE27" s="5">
        <v>0</v>
      </c>
      <c r="DF27" s="5" t="s">
        <v>18</v>
      </c>
      <c r="DG27" s="5">
        <v>2</v>
      </c>
      <c r="DH27" s="1">
        <f t="shared" si="159"/>
        <v>1</v>
      </c>
      <c r="DJ27" s="1" t="str">
        <f t="shared" si="160"/>
        <v>Costa Rica</v>
      </c>
      <c r="DK27" s="1" t="str">
        <f t="shared" si="161"/>
        <v>Brasilien</v>
      </c>
      <c r="DM27" s="5">
        <v>1</v>
      </c>
      <c r="DN27" s="5" t="s">
        <v>18</v>
      </c>
      <c r="DO27" s="5">
        <v>9</v>
      </c>
      <c r="DP27" s="1">
        <f t="shared" si="162"/>
        <v>1</v>
      </c>
      <c r="DR27" s="1" t="str">
        <f t="shared" si="163"/>
        <v>Costa Rica</v>
      </c>
      <c r="DS27" s="1" t="str">
        <f t="shared" si="164"/>
        <v>Brasilien</v>
      </c>
      <c r="DU27" s="5">
        <v>2</v>
      </c>
      <c r="DV27" s="5" t="s">
        <v>18</v>
      </c>
      <c r="DW27" s="5">
        <v>7</v>
      </c>
      <c r="DX27" s="1">
        <f t="shared" si="165"/>
        <v>1</v>
      </c>
      <c r="DZ27" s="1" t="str">
        <f t="shared" si="166"/>
        <v>Costa Rica</v>
      </c>
      <c r="EA27" s="1" t="str">
        <f t="shared" si="167"/>
        <v>Brasilien</v>
      </c>
      <c r="EC27" s="5">
        <v>8</v>
      </c>
      <c r="ED27" s="5" t="s">
        <v>18</v>
      </c>
      <c r="EE27" s="5">
        <v>0</v>
      </c>
      <c r="EF27" s="1">
        <f t="shared" si="168"/>
        <v>0</v>
      </c>
      <c r="EH27" s="1" t="str">
        <f t="shared" si="169"/>
        <v>Costa Rica</v>
      </c>
      <c r="EI27" s="1" t="str">
        <f t="shared" si="170"/>
        <v>Brasilien</v>
      </c>
      <c r="EK27" s="5">
        <v>1</v>
      </c>
      <c r="EL27" s="5" t="s">
        <v>18</v>
      </c>
      <c r="EM27" s="5">
        <v>4</v>
      </c>
      <c r="EN27" s="1">
        <f t="shared" si="171"/>
        <v>2</v>
      </c>
      <c r="EP27" s="1" t="str">
        <f t="shared" si="172"/>
        <v>Costa Rica</v>
      </c>
      <c r="EQ27" s="1" t="str">
        <f t="shared" si="173"/>
        <v>Brasilien</v>
      </c>
      <c r="ES27" s="5">
        <v>0</v>
      </c>
      <c r="ET27" s="5" t="s">
        <v>18</v>
      </c>
      <c r="EU27" s="5">
        <v>2</v>
      </c>
      <c r="EV27" s="1">
        <f t="shared" si="174"/>
        <v>1</v>
      </c>
      <c r="EX27" s="1" t="str">
        <f t="shared" si="175"/>
        <v>Costa Rica</v>
      </c>
      <c r="EY27" s="1" t="str">
        <f t="shared" si="176"/>
        <v>Brasilien</v>
      </c>
      <c r="FA27" s="5">
        <f ca="1" t="shared" si="177"/>
        <v>1</v>
      </c>
      <c r="FB27" s="5" t="s">
        <v>18</v>
      </c>
      <c r="FC27" s="5">
        <f ca="1" t="shared" si="178"/>
        <v>2</v>
      </c>
      <c r="FD27" s="1">
        <f t="shared" si="179"/>
        <v>1</v>
      </c>
      <c r="FF27" s="1" t="str">
        <f t="shared" si="180"/>
        <v>Costa Rica</v>
      </c>
      <c r="FG27" s="1" t="str">
        <f t="shared" si="181"/>
        <v>Brasilien</v>
      </c>
      <c r="FI27" s="5">
        <f ca="1" t="shared" si="182"/>
        <v>6</v>
      </c>
      <c r="FJ27" s="5" t="s">
        <v>18</v>
      </c>
      <c r="FK27" s="5">
        <f ca="1" t="shared" si="183"/>
        <v>5</v>
      </c>
      <c r="FL27" s="1">
        <f t="shared" si="184"/>
        <v>0</v>
      </c>
      <c r="FN27" s="1" t="str">
        <f t="shared" si="185"/>
        <v>Costa Rica</v>
      </c>
      <c r="FO27" s="1" t="str">
        <f t="shared" si="186"/>
        <v>Brasilien</v>
      </c>
      <c r="FQ27" s="5">
        <f t="shared" si="62"/>
        <v>2</v>
      </c>
      <c r="FR27" s="5" t="s">
        <v>18</v>
      </c>
      <c r="FS27" s="5">
        <f t="shared" si="63"/>
        <v>5</v>
      </c>
      <c r="FT27" s="1">
        <f t="shared" si="187"/>
        <v>3</v>
      </c>
    </row>
    <row r="28" spans="1:176" ht="13.5">
      <c r="A28" s="7">
        <v>37420.354166666664</v>
      </c>
      <c r="B28" s="4" t="s">
        <v>16</v>
      </c>
      <c r="C28" s="3" t="str">
        <f>W23</f>
        <v>Türkei</v>
      </c>
      <c r="D28" s="3" t="s">
        <v>17</v>
      </c>
      <c r="E28" s="3" t="str">
        <f>W24</f>
        <v>China</v>
      </c>
      <c r="F28" s="1"/>
      <c r="G28" s="33">
        <v>3</v>
      </c>
      <c r="H28" s="33" t="s">
        <v>18</v>
      </c>
      <c r="I28" s="33">
        <v>0</v>
      </c>
      <c r="J28" s="11" t="s">
        <v>19</v>
      </c>
      <c r="L28" s="2" t="str">
        <f>L23</f>
        <v>Türkei</v>
      </c>
      <c r="M28" s="2" t="s">
        <v>62</v>
      </c>
      <c r="R28" s="1">
        <f t="shared" si="126"/>
        <v>3</v>
      </c>
      <c r="S28" s="1">
        <f t="shared" si="127"/>
        <v>0</v>
      </c>
      <c r="T28" s="1">
        <f t="shared" si="128"/>
        <v>3</v>
      </c>
      <c r="U28" s="1">
        <f t="shared" si="129"/>
        <v>0</v>
      </c>
      <c r="AC28" s="6"/>
      <c r="AG28" s="1" t="str">
        <f t="shared" si="130"/>
        <v>Türkei</v>
      </c>
      <c r="AH28" s="1" t="str">
        <f t="shared" si="131"/>
        <v>China</v>
      </c>
      <c r="AJ28" s="5">
        <v>3</v>
      </c>
      <c r="AK28" s="5" t="s">
        <v>18</v>
      </c>
      <c r="AL28" s="5">
        <v>0</v>
      </c>
      <c r="AM28" s="1">
        <f t="shared" si="132"/>
        <v>3</v>
      </c>
      <c r="AP28" s="1" t="str">
        <f t="shared" si="133"/>
        <v>Türkei</v>
      </c>
      <c r="AQ28" s="1" t="str">
        <f t="shared" si="134"/>
        <v>China</v>
      </c>
      <c r="AS28" s="33">
        <v>1</v>
      </c>
      <c r="AT28" s="33" t="s">
        <v>18</v>
      </c>
      <c r="AU28" s="33">
        <v>0</v>
      </c>
      <c r="AV28" s="1">
        <f t="shared" si="135"/>
        <v>1</v>
      </c>
      <c r="AX28" s="1" t="str">
        <f t="shared" si="136"/>
        <v>Türkei</v>
      </c>
      <c r="AY28" s="1" t="str">
        <f t="shared" si="137"/>
        <v>China</v>
      </c>
      <c r="BA28" s="5">
        <v>2</v>
      </c>
      <c r="BB28" s="5" t="s">
        <v>18</v>
      </c>
      <c r="BC28" s="5">
        <v>3</v>
      </c>
      <c r="BD28" s="1">
        <f t="shared" si="138"/>
        <v>0</v>
      </c>
      <c r="BF28" s="1" t="str">
        <f t="shared" si="139"/>
        <v>Türkei</v>
      </c>
      <c r="BG28" s="1" t="str">
        <f t="shared" si="140"/>
        <v>China</v>
      </c>
      <c r="BI28" s="5">
        <v>3</v>
      </c>
      <c r="BJ28" s="5" t="s">
        <v>18</v>
      </c>
      <c r="BK28" s="5">
        <v>1</v>
      </c>
      <c r="BL28" s="1">
        <f t="shared" si="141"/>
        <v>1</v>
      </c>
      <c r="BN28" s="1" t="str">
        <f t="shared" si="142"/>
        <v>Türkei</v>
      </c>
      <c r="BO28" s="1" t="str">
        <f t="shared" si="143"/>
        <v>China</v>
      </c>
      <c r="BQ28" s="5">
        <v>5</v>
      </c>
      <c r="BR28" s="5" t="s">
        <v>18</v>
      </c>
      <c r="BS28" s="5">
        <v>8</v>
      </c>
      <c r="BT28" s="1">
        <f t="shared" si="144"/>
        <v>0</v>
      </c>
      <c r="BV28" s="1" t="str">
        <f t="shared" si="145"/>
        <v>Türkei</v>
      </c>
      <c r="BW28" s="1" t="str">
        <f t="shared" si="146"/>
        <v>China</v>
      </c>
      <c r="BY28" s="5">
        <v>6</v>
      </c>
      <c r="BZ28" s="5" t="s">
        <v>18</v>
      </c>
      <c r="CA28" s="5">
        <v>2</v>
      </c>
      <c r="CB28" s="1">
        <f t="shared" si="147"/>
        <v>1</v>
      </c>
      <c r="CD28" s="1" t="str">
        <f t="shared" si="148"/>
        <v>Türkei</v>
      </c>
      <c r="CE28" s="1" t="str">
        <f t="shared" si="149"/>
        <v>China</v>
      </c>
      <c r="CG28" s="5">
        <v>9</v>
      </c>
      <c r="CH28" s="5" t="s">
        <v>18</v>
      </c>
      <c r="CI28" s="5">
        <v>3</v>
      </c>
      <c r="CJ28" s="1">
        <f t="shared" si="150"/>
        <v>1</v>
      </c>
      <c r="CL28" s="1" t="str">
        <f t="shared" si="151"/>
        <v>Türkei</v>
      </c>
      <c r="CM28" s="1" t="str">
        <f t="shared" si="152"/>
        <v>China</v>
      </c>
      <c r="CO28" s="5">
        <v>4</v>
      </c>
      <c r="CP28" s="5" t="s">
        <v>18</v>
      </c>
      <c r="CQ28" s="5">
        <v>0</v>
      </c>
      <c r="CR28" s="1">
        <f t="shared" si="153"/>
        <v>1</v>
      </c>
      <c r="CT28" s="1" t="str">
        <f t="shared" si="154"/>
        <v>Türkei</v>
      </c>
      <c r="CU28" s="1" t="str">
        <f t="shared" si="155"/>
        <v>China</v>
      </c>
      <c r="CW28" s="5">
        <v>8</v>
      </c>
      <c r="CX28" s="5" t="s">
        <v>18</v>
      </c>
      <c r="CY28" s="5">
        <v>7</v>
      </c>
      <c r="CZ28" s="1">
        <f t="shared" si="156"/>
        <v>1</v>
      </c>
      <c r="DB28" s="1" t="str">
        <f t="shared" si="157"/>
        <v>Türkei</v>
      </c>
      <c r="DC28" s="1" t="str">
        <f t="shared" si="158"/>
        <v>China</v>
      </c>
      <c r="DE28" s="5">
        <v>2</v>
      </c>
      <c r="DF28" s="5" t="s">
        <v>18</v>
      </c>
      <c r="DG28" s="5">
        <v>2</v>
      </c>
      <c r="DH28" s="1">
        <f t="shared" si="159"/>
        <v>0</v>
      </c>
      <c r="DJ28" s="1" t="str">
        <f t="shared" si="160"/>
        <v>Türkei</v>
      </c>
      <c r="DK28" s="1" t="str">
        <f t="shared" si="161"/>
        <v>China</v>
      </c>
      <c r="DM28" s="5">
        <v>7</v>
      </c>
      <c r="DN28" s="5" t="s">
        <v>18</v>
      </c>
      <c r="DO28" s="5">
        <v>3</v>
      </c>
      <c r="DP28" s="1">
        <f t="shared" si="162"/>
        <v>1</v>
      </c>
      <c r="DR28" s="1" t="str">
        <f t="shared" si="163"/>
        <v>Türkei</v>
      </c>
      <c r="DS28" s="1" t="str">
        <f t="shared" si="164"/>
        <v>China</v>
      </c>
      <c r="DU28" s="5">
        <v>1</v>
      </c>
      <c r="DV28" s="5" t="s">
        <v>18</v>
      </c>
      <c r="DW28" s="5">
        <v>8</v>
      </c>
      <c r="DX28" s="1">
        <f t="shared" si="165"/>
        <v>0</v>
      </c>
      <c r="DZ28" s="1" t="str">
        <f t="shared" si="166"/>
        <v>Türkei</v>
      </c>
      <c r="EA28" s="1" t="str">
        <f t="shared" si="167"/>
        <v>China</v>
      </c>
      <c r="EC28" s="5">
        <v>0</v>
      </c>
      <c r="ED28" s="5" t="s">
        <v>18</v>
      </c>
      <c r="EE28" s="5">
        <v>2</v>
      </c>
      <c r="EF28" s="1">
        <f t="shared" si="168"/>
        <v>0</v>
      </c>
      <c r="EH28" s="1" t="str">
        <f t="shared" si="169"/>
        <v>Türkei</v>
      </c>
      <c r="EI28" s="1" t="str">
        <f t="shared" si="170"/>
        <v>China</v>
      </c>
      <c r="EK28" s="5">
        <v>2</v>
      </c>
      <c r="EL28" s="5" t="s">
        <v>18</v>
      </c>
      <c r="EM28" s="5">
        <v>0</v>
      </c>
      <c r="EN28" s="1">
        <f t="shared" si="171"/>
        <v>1</v>
      </c>
      <c r="EP28" s="1" t="str">
        <f t="shared" si="172"/>
        <v>Türkei</v>
      </c>
      <c r="EQ28" s="1" t="str">
        <f t="shared" si="173"/>
        <v>China</v>
      </c>
      <c r="ES28" s="5">
        <v>2</v>
      </c>
      <c r="ET28" s="5" t="s">
        <v>18</v>
      </c>
      <c r="EU28" s="5">
        <v>0</v>
      </c>
      <c r="EV28" s="1">
        <f t="shared" si="174"/>
        <v>1</v>
      </c>
      <c r="EX28" s="1" t="str">
        <f t="shared" si="175"/>
        <v>Türkei</v>
      </c>
      <c r="EY28" s="1" t="str">
        <f t="shared" si="176"/>
        <v>China</v>
      </c>
      <c r="FA28" s="5">
        <f ca="1" t="shared" si="177"/>
        <v>6</v>
      </c>
      <c r="FB28" s="5" t="s">
        <v>18</v>
      </c>
      <c r="FC28" s="5">
        <f ca="1" t="shared" si="178"/>
        <v>4</v>
      </c>
      <c r="FD28" s="1">
        <f t="shared" si="179"/>
        <v>1</v>
      </c>
      <c r="FF28" s="1" t="str">
        <f t="shared" si="180"/>
        <v>Türkei</v>
      </c>
      <c r="FG28" s="1" t="str">
        <f t="shared" si="181"/>
        <v>China</v>
      </c>
      <c r="FI28" s="5">
        <f ca="1" t="shared" si="182"/>
        <v>8</v>
      </c>
      <c r="FJ28" s="5" t="s">
        <v>18</v>
      </c>
      <c r="FK28" s="5">
        <f ca="1" t="shared" si="183"/>
        <v>5</v>
      </c>
      <c r="FL28" s="1">
        <f t="shared" si="184"/>
        <v>2</v>
      </c>
      <c r="FN28" s="1" t="str">
        <f t="shared" si="185"/>
        <v>Türkei</v>
      </c>
      <c r="FO28" s="1" t="str">
        <f t="shared" si="186"/>
        <v>China</v>
      </c>
      <c r="FQ28" s="5">
        <f t="shared" si="62"/>
        <v>3</v>
      </c>
      <c r="FR28" s="5" t="s">
        <v>18</v>
      </c>
      <c r="FS28" s="5">
        <f t="shared" si="63"/>
        <v>0</v>
      </c>
      <c r="FT28" s="1">
        <f t="shared" si="187"/>
        <v>3</v>
      </c>
    </row>
    <row r="29" spans="2:176" ht="13.5">
      <c r="B29" s="3"/>
      <c r="D29" s="3"/>
      <c r="E29" s="3"/>
      <c r="AC29" s="6"/>
      <c r="AG29" s="1"/>
      <c r="AM29" s="1"/>
      <c r="AP29" s="1"/>
      <c r="AS29" s="34"/>
      <c r="AT29" s="34"/>
      <c r="AU29" s="34"/>
      <c r="AV29" s="1"/>
      <c r="AX29" s="1"/>
      <c r="BD29" s="1"/>
      <c r="BF29" s="1"/>
      <c r="BL29" s="1"/>
      <c r="BN29" s="1"/>
      <c r="BT29" s="1"/>
      <c r="BV29" s="1"/>
      <c r="CB29" s="1"/>
      <c r="CD29" s="1"/>
      <c r="CJ29" s="1"/>
      <c r="CL29" s="1"/>
      <c r="CR29" s="1"/>
      <c r="CT29" s="1"/>
      <c r="CZ29" s="1"/>
      <c r="DB29" s="1"/>
      <c r="DH29" s="1"/>
      <c r="DJ29" s="1"/>
      <c r="DP29" s="1"/>
      <c r="DR29" s="1"/>
      <c r="DX29" s="1"/>
      <c r="DZ29" s="1"/>
      <c r="EF29" s="1"/>
      <c r="EH29" s="1"/>
      <c r="EN29" s="1"/>
      <c r="EP29" s="1"/>
      <c r="EV29" s="1"/>
      <c r="EX29" s="1"/>
      <c r="FD29" s="1"/>
      <c r="FF29" s="1"/>
      <c r="FL29" s="1"/>
      <c r="FN29" s="1"/>
      <c r="FQ29" s="10"/>
      <c r="FR29" s="10"/>
      <c r="FS29" s="10"/>
      <c r="FT29" s="1"/>
    </row>
    <row r="30" spans="2:176" ht="13.5">
      <c r="B30" s="3"/>
      <c r="C30" s="3"/>
      <c r="D30" s="3"/>
      <c r="E30" s="3"/>
      <c r="J30" s="11" t="s">
        <v>19</v>
      </c>
      <c r="AC30" s="6"/>
      <c r="AG30" s="19" t="s">
        <v>34</v>
      </c>
      <c r="AH30" s="13" t="s">
        <v>63</v>
      </c>
      <c r="AI30" s="1"/>
      <c r="AM30" s="1">
        <f>IF(OR(AH30=$L27,AH30=$L28),2,0)</f>
        <v>2</v>
      </c>
      <c r="AP30" s="19" t="s">
        <v>34</v>
      </c>
      <c r="AQ30" s="5" t="s">
        <v>63</v>
      </c>
      <c r="AR30" s="1"/>
      <c r="AS30" s="34"/>
      <c r="AT30" s="34"/>
      <c r="AU30" s="34"/>
      <c r="AV30" s="1">
        <f>IF(OR(AQ30=$L27,AQ30=$L28),2,0)</f>
        <v>2</v>
      </c>
      <c r="AX30" s="19" t="s">
        <v>34</v>
      </c>
      <c r="AY30" s="13" t="s">
        <v>57</v>
      </c>
      <c r="AZ30" s="1"/>
      <c r="BD30" s="1">
        <f>IF(OR(AY30=$L27,AY30=$L28),2,0)</f>
        <v>2</v>
      </c>
      <c r="BF30" s="19" t="s">
        <v>34</v>
      </c>
      <c r="BG30" s="13" t="s">
        <v>63</v>
      </c>
      <c r="BH30" s="1"/>
      <c r="BL30" s="1">
        <f>IF(OR(BG30=$L27,BG30=$L28),2,0)</f>
        <v>2</v>
      </c>
      <c r="BN30" s="19" t="s">
        <v>34</v>
      </c>
      <c r="BO30" s="5" t="s">
        <v>64</v>
      </c>
      <c r="BP30" s="1"/>
      <c r="BT30" s="1">
        <f>IF(OR(BO30=$L27,BO30=$L28),2,0)</f>
        <v>0</v>
      </c>
      <c r="BV30" s="19" t="s">
        <v>34</v>
      </c>
      <c r="BW30" s="13" t="s">
        <v>65</v>
      </c>
      <c r="BX30" s="1"/>
      <c r="CB30" s="1">
        <f>IF(OR(BW30=$L27,BW30=$L28),2,0)</f>
        <v>2</v>
      </c>
      <c r="CD30" s="19" t="s">
        <v>34</v>
      </c>
      <c r="CE30" s="13" t="s">
        <v>63</v>
      </c>
      <c r="CF30" s="1"/>
      <c r="CJ30" s="1">
        <f>IF(OR(CE30=$L27,CE30=$L28),2,0)</f>
        <v>2</v>
      </c>
      <c r="CL30" s="19" t="s">
        <v>34</v>
      </c>
      <c r="CM30" s="13" t="s">
        <v>65</v>
      </c>
      <c r="CN30" s="1"/>
      <c r="CR30" s="1">
        <f>IF(OR(CM30=$L27,CM30=$L28),2,0)</f>
        <v>2</v>
      </c>
      <c r="CT30" s="19" t="s">
        <v>34</v>
      </c>
      <c r="CU30" s="13" t="s">
        <v>63</v>
      </c>
      <c r="CV30" s="1"/>
      <c r="CZ30" s="1">
        <f>IF(OR(CU30=$L27,CU30=$L28),2,0)</f>
        <v>2</v>
      </c>
      <c r="DB30" s="19" t="s">
        <v>34</v>
      </c>
      <c r="DC30" s="13" t="s">
        <v>63</v>
      </c>
      <c r="DD30" s="1"/>
      <c r="DH30" s="1">
        <f>IF(OR(DC30=$L27,DC30=$L28),2,0)</f>
        <v>2</v>
      </c>
      <c r="DJ30" s="19" t="s">
        <v>34</v>
      </c>
      <c r="DK30" s="13" t="s">
        <v>63</v>
      </c>
      <c r="DL30" s="1"/>
      <c r="DP30" s="1">
        <f>IF(OR(DK30=$L27,DK30=$L28),2,0)</f>
        <v>2</v>
      </c>
      <c r="DR30" s="19" t="s">
        <v>34</v>
      </c>
      <c r="DS30" s="13" t="s">
        <v>63</v>
      </c>
      <c r="DT30" s="1"/>
      <c r="DX30" s="1">
        <f>IF(OR(DS30=$L27,DS30=$L28),2,0)</f>
        <v>2</v>
      </c>
      <c r="DZ30" s="19" t="s">
        <v>34</v>
      </c>
      <c r="EA30" s="5" t="s">
        <v>64</v>
      </c>
      <c r="EB30" s="1"/>
      <c r="EF30" s="1">
        <f>IF(OR(EA30=$L27,EA30=$L28),2,0)</f>
        <v>0</v>
      </c>
      <c r="EH30" s="19" t="s">
        <v>34</v>
      </c>
      <c r="EI30" s="13" t="s">
        <v>63</v>
      </c>
      <c r="EJ30" s="1"/>
      <c r="EN30" s="1">
        <f>IF(OR(EI30=$L27,EI30=$L28),2,0)</f>
        <v>2</v>
      </c>
      <c r="EP30" s="19" t="s">
        <v>34</v>
      </c>
      <c r="EQ30" s="13" t="s">
        <v>63</v>
      </c>
      <c r="ER30" s="1"/>
      <c r="EV30" s="1">
        <f>IF(OR(EQ30=$L27,EQ30=$L28),2,0)</f>
        <v>2</v>
      </c>
      <c r="EX30" s="19" t="s">
        <v>34</v>
      </c>
      <c r="EY30" s="5" t="str">
        <f>IF($A$117="","team 1C",$L27)</f>
        <v>Brasilien</v>
      </c>
      <c r="EZ30" s="1"/>
      <c r="FD30" s="1">
        <f>IF(OR(EY30=$L27,EY30=$L28),2,0)</f>
        <v>2</v>
      </c>
      <c r="FF30" s="19" t="s">
        <v>34</v>
      </c>
      <c r="FG30" s="5" t="str">
        <f>IF($A$117="","team 1C",$L27)</f>
        <v>Brasilien</v>
      </c>
      <c r="FH30" s="1"/>
      <c r="FL30" s="1">
        <f>IF(OR(FG30=$L27,FG30=$L28),2,0)</f>
        <v>2</v>
      </c>
      <c r="FN30" s="19" t="s">
        <v>34</v>
      </c>
      <c r="FO30" s="13" t="str">
        <f>L27</f>
        <v>Brasilien</v>
      </c>
      <c r="FP30" s="1"/>
      <c r="FQ30" s="10"/>
      <c r="FR30" s="10"/>
      <c r="FS30" s="10"/>
      <c r="FT30" s="1">
        <f>IF(OR(FO30=$L27,FO30=$L28),2,0)</f>
        <v>2</v>
      </c>
    </row>
    <row r="31" spans="1:176" ht="13.5">
      <c r="A31" s="1" t="s">
        <v>0</v>
      </c>
      <c r="B31" s="3" t="s">
        <v>66</v>
      </c>
      <c r="C31" s="1"/>
      <c r="D31" s="1"/>
      <c r="E31" s="1"/>
      <c r="F31" s="1"/>
      <c r="J31" s="11" t="s">
        <v>19</v>
      </c>
      <c r="K31" s="1"/>
      <c r="L31" s="3" t="s">
        <v>4</v>
      </c>
      <c r="M31" s="1" t="s">
        <v>5</v>
      </c>
      <c r="N31" s="1" t="s">
        <v>6</v>
      </c>
      <c r="O31" s="1" t="s">
        <v>7</v>
      </c>
      <c r="P31" s="1" t="s">
        <v>8</v>
      </c>
      <c r="Q31" s="1"/>
      <c r="R31" s="1"/>
      <c r="S31" s="1"/>
      <c r="T31" s="1"/>
      <c r="U31" s="1"/>
      <c r="V31" s="1"/>
      <c r="W31" s="3" t="s">
        <v>9</v>
      </c>
      <c r="X31" s="1" t="s">
        <v>5</v>
      </c>
      <c r="Y31" s="1" t="s">
        <v>6</v>
      </c>
      <c r="Z31" s="1" t="s">
        <v>7</v>
      </c>
      <c r="AA31" s="1" t="s">
        <v>8</v>
      </c>
      <c r="AB31" s="1" t="s">
        <v>10</v>
      </c>
      <c r="AC31" s="6"/>
      <c r="AD31" s="11" t="s">
        <v>11</v>
      </c>
      <c r="AE31" s="1"/>
      <c r="AF31" s="1"/>
      <c r="AG31" s="1"/>
      <c r="AH31" s="14" t="s">
        <v>65</v>
      </c>
      <c r="AI31" s="1"/>
      <c r="AM31" s="1">
        <f>IF(OR(AH31=$L27,AH31=$L28),2,0)</f>
        <v>2</v>
      </c>
      <c r="AO31" s="1"/>
      <c r="AP31" s="1"/>
      <c r="AQ31" s="5" t="s">
        <v>65</v>
      </c>
      <c r="AR31" s="1"/>
      <c r="AS31" s="34"/>
      <c r="AT31" s="34"/>
      <c r="AU31" s="34"/>
      <c r="AV31" s="1">
        <f>IF(OR(AQ31=$L27,AQ31=$L28),2,0)</f>
        <v>2</v>
      </c>
      <c r="AW31" s="1"/>
      <c r="AX31" s="1"/>
      <c r="AY31" s="14" t="s">
        <v>59</v>
      </c>
      <c r="AZ31" s="1"/>
      <c r="BD31" s="1">
        <f>IF(OR(AY31=$L27,AY31=$L28),2,0)</f>
        <v>0</v>
      </c>
      <c r="BE31" s="1"/>
      <c r="BF31" s="1"/>
      <c r="BG31" s="14" t="s">
        <v>65</v>
      </c>
      <c r="BH31" s="1"/>
      <c r="BL31" s="1">
        <f>IF(OR(BG31=$L27,BG31=$L28),2,0)</f>
        <v>2</v>
      </c>
      <c r="BM31" s="1"/>
      <c r="BN31" s="1"/>
      <c r="BO31" s="5" t="s">
        <v>65</v>
      </c>
      <c r="BP31" s="1"/>
      <c r="BT31" s="1">
        <f>IF(OR(BO31=$L27,BO31=$L28),2,0)</f>
        <v>2</v>
      </c>
      <c r="BU31" s="1"/>
      <c r="BV31" s="1"/>
      <c r="BW31" s="14" t="s">
        <v>67</v>
      </c>
      <c r="BX31" s="1"/>
      <c r="CB31" s="1">
        <f>IF(OR(BW31=$L27,BW31=$L28),2,0)</f>
        <v>0</v>
      </c>
      <c r="CC31" s="1"/>
      <c r="CD31" s="1"/>
      <c r="CE31" s="14" t="s">
        <v>64</v>
      </c>
      <c r="CF31" s="1"/>
      <c r="CJ31" s="1">
        <f>IF(OR(CE31=$L27,CE31=$L28),2,0)</f>
        <v>0</v>
      </c>
      <c r="CK31" s="1"/>
      <c r="CL31" s="1"/>
      <c r="CM31" s="14" t="s">
        <v>64</v>
      </c>
      <c r="CN31" s="1"/>
      <c r="CR31" s="1">
        <f>IF(OR(CM31=$L27,CM31=$L28),2,0)</f>
        <v>0</v>
      </c>
      <c r="CS31" s="1"/>
      <c r="CT31" s="1"/>
      <c r="CU31" s="14" t="s">
        <v>65</v>
      </c>
      <c r="CV31" s="1"/>
      <c r="CZ31" s="1">
        <f>IF(OR(CU31=$L27,CU31=$L28),2,0)</f>
        <v>2</v>
      </c>
      <c r="DA31" s="1"/>
      <c r="DB31" s="1"/>
      <c r="DC31" s="14" t="s">
        <v>64</v>
      </c>
      <c r="DD31" s="1"/>
      <c r="DH31" s="1">
        <f>IF(OR(DC31=$L27,DC31=$L28),2,0)</f>
        <v>0</v>
      </c>
      <c r="DI31" s="1"/>
      <c r="DJ31" s="1"/>
      <c r="DK31" s="14" t="s">
        <v>65</v>
      </c>
      <c r="DL31" s="1"/>
      <c r="DP31" s="1">
        <f>IF(OR(DK31=$L27,DK31=$L28),2,0)</f>
        <v>2</v>
      </c>
      <c r="DQ31" s="1"/>
      <c r="DR31" s="1"/>
      <c r="DS31" s="14" t="s">
        <v>67</v>
      </c>
      <c r="DT31" s="1"/>
      <c r="DX31" s="1">
        <f>IF(OR(DS31=$L27,DS31=$L28),2,0)</f>
        <v>0</v>
      </c>
      <c r="DY31" s="1"/>
      <c r="DZ31" s="1"/>
      <c r="EA31" s="5" t="s">
        <v>67</v>
      </c>
      <c r="EB31" s="1"/>
      <c r="EF31" s="1">
        <f>IF(OR(EA31=$L27,EA31=$L28),2,0)</f>
        <v>0</v>
      </c>
      <c r="EG31" s="1"/>
      <c r="EH31" s="1"/>
      <c r="EI31" s="14" t="s">
        <v>65</v>
      </c>
      <c r="EJ31" s="1"/>
      <c r="EN31" s="1">
        <f>IF(OR(EI31=$L27,EI31=$L28),2,0)</f>
        <v>2</v>
      </c>
      <c r="EO31" s="1"/>
      <c r="EP31" s="1"/>
      <c r="EQ31" s="14" t="s">
        <v>65</v>
      </c>
      <c r="ER31" s="1"/>
      <c r="EV31" s="1">
        <f>IF(OR(EQ31=$L27,EQ31=$L28),2,0)</f>
        <v>2</v>
      </c>
      <c r="EW31" s="1"/>
      <c r="EX31" s="1"/>
      <c r="EY31" s="5" t="str">
        <f>IF($A$117="","team 2C",$L28)</f>
        <v>Türkei</v>
      </c>
      <c r="EZ31" s="1"/>
      <c r="FD31" s="1">
        <f>IF(OR(EY31=$L27,EY31=$L28),2,0)</f>
        <v>2</v>
      </c>
      <c r="FE31" s="1"/>
      <c r="FF31" s="1"/>
      <c r="FG31" s="5" t="str">
        <f>IF($A$117="","team 2C",$L28)</f>
        <v>Türkei</v>
      </c>
      <c r="FH31" s="1"/>
      <c r="FL31" s="1">
        <f>IF(OR(FG31=$L27,FG31=$L28),2,0)</f>
        <v>2</v>
      </c>
      <c r="FM31" s="1"/>
      <c r="FN31" s="1"/>
      <c r="FO31" s="14" t="str">
        <f>L28</f>
        <v>Türkei</v>
      </c>
      <c r="FP31" s="1"/>
      <c r="FQ31" s="10"/>
      <c r="FR31" s="10"/>
      <c r="FS31" s="10"/>
      <c r="FT31" s="1">
        <f>IF(OR(FO31=$L27,FO31=$L28),2,0)</f>
        <v>2</v>
      </c>
    </row>
    <row r="32" spans="1:176" ht="13.5">
      <c r="A32" s="3" t="s">
        <v>13</v>
      </c>
      <c r="B32" s="3" t="s">
        <v>14</v>
      </c>
      <c r="C32" s="1"/>
      <c r="D32" s="1"/>
      <c r="E32" s="1"/>
      <c r="F32" s="1"/>
      <c r="K32" s="1"/>
      <c r="L32" s="2" t="str">
        <f>IF($AB32=1,W32,IF($AB33=1,W33,IF($AB34=1,W34,W35)))</f>
        <v>Südkorea</v>
      </c>
      <c r="M32" s="2">
        <f>IF($AB32=1,X32,IF($AB33=1,X33,IF($AB34=1,X34,X35)))</f>
        <v>7</v>
      </c>
      <c r="N32" s="2">
        <f>IF($AB32=1,Y32,IF($AB33=1,Y33,IF($AB34=1,Y34,Y35)))</f>
        <v>4</v>
      </c>
      <c r="O32" s="2">
        <f>IF($AB32=1,Z32,IF($AB33=1,Z33,IF($AB34=1,Z34,Z35)))</f>
        <v>1</v>
      </c>
      <c r="P32" s="2">
        <f>IF($AB32=1,AA32,IF($AB33=1,AA33,IF($AB34=1,AA34,AA35)))</f>
        <v>3</v>
      </c>
      <c r="R32" s="1"/>
      <c r="S32" s="1"/>
      <c r="T32" s="1"/>
      <c r="U32" s="1"/>
      <c r="V32" s="1"/>
      <c r="W32" s="3" t="s">
        <v>68</v>
      </c>
      <c r="X32" s="1">
        <f>R33+R35+S37</f>
        <v>7</v>
      </c>
      <c r="Y32" s="1">
        <f>T33+T35+U37</f>
        <v>4</v>
      </c>
      <c r="Z32" s="1">
        <f>U33+U35+T37</f>
        <v>1</v>
      </c>
      <c r="AA32" s="1">
        <f>Y32-Z32</f>
        <v>3</v>
      </c>
      <c r="AB32" s="1">
        <f>IF(LARGE(AC32:AC35,1)=AC32,1,IF(LARGE(AC32:AC35,2)=AC32,2,IF(LARGE(AC32:AC35,3)=AC32,3,4)))</f>
        <v>1</v>
      </c>
      <c r="AC32" s="6">
        <f>X32*1000000000000+AA32*1000000000+Y32*1000000+AE32*1000+AD32</f>
        <v>7003004000000</v>
      </c>
      <c r="AD32" s="5"/>
      <c r="AE32" s="1">
        <f>IF(AND(X32=X33,AND(AA32=AA33,Y32=Y33)),T33-U33,0)+IF(AND(X32=X34,AND(AA32=AA34,Y32=Y34)),T35-U35,0)+IF(AND(X32=X35,AND(AA32=AA32,Y32=Y35)),U37-T37,0)</f>
        <v>0</v>
      </c>
      <c r="AF32" s="1"/>
      <c r="AH32" s="1"/>
      <c r="AI32" s="1"/>
      <c r="AM32" s="1"/>
      <c r="AO32" s="1"/>
      <c r="AP32" s="1"/>
      <c r="AQ32" s="1"/>
      <c r="AR32" s="1"/>
      <c r="AS32" s="34"/>
      <c r="AT32" s="34"/>
      <c r="AU32" s="34"/>
      <c r="AV32" s="1"/>
      <c r="AW32" s="1"/>
      <c r="AY32" s="1"/>
      <c r="AZ32" s="1"/>
      <c r="BA32" s="10"/>
      <c r="BB32" s="11"/>
      <c r="BC32" s="10"/>
      <c r="BD32" s="1"/>
      <c r="BE32" s="1"/>
      <c r="BF32" s="1"/>
      <c r="BG32" s="1"/>
      <c r="BH32" s="1"/>
      <c r="BL32" s="1"/>
      <c r="BM32" s="1"/>
      <c r="BN32" s="1"/>
      <c r="BO32" s="1"/>
      <c r="BP32" s="1"/>
      <c r="BT32" s="1"/>
      <c r="BU32" s="1"/>
      <c r="BV32" s="1"/>
      <c r="BW32" s="1"/>
      <c r="BX32" s="1"/>
      <c r="CB32" s="1"/>
      <c r="CC32" s="1"/>
      <c r="CD32" s="1"/>
      <c r="CE32" s="1"/>
      <c r="CF32" s="1"/>
      <c r="CJ32" s="1"/>
      <c r="CK32" s="1"/>
      <c r="CL32" s="1"/>
      <c r="CM32" s="1"/>
      <c r="CN32" s="1"/>
      <c r="CR32" s="1"/>
      <c r="CS32" s="1"/>
      <c r="CT32" s="1"/>
      <c r="CU32" s="1"/>
      <c r="CV32" s="1"/>
      <c r="CZ32" s="1"/>
      <c r="DA32" s="1"/>
      <c r="DB32" s="1"/>
      <c r="DC32" s="1"/>
      <c r="DD32" s="1"/>
      <c r="DH32" s="1"/>
      <c r="DI32" s="1"/>
      <c r="DJ32" s="1"/>
      <c r="DK32" s="1"/>
      <c r="DL32" s="1"/>
      <c r="DP32" s="1"/>
      <c r="DQ32" s="1"/>
      <c r="DR32" s="1"/>
      <c r="DS32" s="1"/>
      <c r="DT32" s="1"/>
      <c r="DX32" s="1"/>
      <c r="DY32" s="1"/>
      <c r="DZ32" s="1"/>
      <c r="EA32" s="1"/>
      <c r="EB32" s="1"/>
      <c r="EF32" s="1"/>
      <c r="EG32" s="1"/>
      <c r="EH32" s="1"/>
      <c r="EI32" s="1"/>
      <c r="EJ32" s="1"/>
      <c r="EN32" s="1"/>
      <c r="EO32" s="1"/>
      <c r="EP32" s="1"/>
      <c r="EQ32" s="1"/>
      <c r="ER32" s="1"/>
      <c r="EV32" s="1"/>
      <c r="EW32" s="1"/>
      <c r="EX32" s="1"/>
      <c r="EY32" s="1"/>
      <c r="EZ32" s="1"/>
      <c r="FD32" s="1"/>
      <c r="FE32" s="1"/>
      <c r="FF32" s="1"/>
      <c r="FG32" s="1"/>
      <c r="FH32" s="1"/>
      <c r="FL32" s="1"/>
      <c r="FM32" s="1"/>
      <c r="FN32" s="1"/>
      <c r="FO32" s="1"/>
      <c r="FP32" s="1"/>
      <c r="FQ32" s="10"/>
      <c r="FR32" s="10"/>
      <c r="FS32" s="10"/>
      <c r="FT32" s="1"/>
    </row>
    <row r="33" spans="1:176" ht="13.5">
      <c r="A33" s="7">
        <v>37411.5625</v>
      </c>
      <c r="B33" s="4" t="s">
        <v>24</v>
      </c>
      <c r="C33" s="3" t="str">
        <f>W32</f>
        <v>Südkorea</v>
      </c>
      <c r="D33" s="3" t="s">
        <v>17</v>
      </c>
      <c r="E33" s="3" t="str">
        <f>W33</f>
        <v>Polen</v>
      </c>
      <c r="F33" s="1"/>
      <c r="G33" s="33">
        <v>2</v>
      </c>
      <c r="H33" s="33" t="s">
        <v>18</v>
      </c>
      <c r="I33" s="33">
        <v>0</v>
      </c>
      <c r="J33" s="11" t="s">
        <v>19</v>
      </c>
      <c r="K33" s="1"/>
      <c r="L33" s="2" t="str">
        <f>IF($AB32=2,W32,IF($AB33=2,W33,IF($AB34=2,W34,W35)))</f>
        <v>USA</v>
      </c>
      <c r="M33" s="2">
        <f>IF($AB32=2,X32,IF($AB33=2,X33,IF($AB34=2,X34,X35)))</f>
        <v>4</v>
      </c>
      <c r="N33" s="2">
        <f>IF($AB32=2,Y32,IF($AB33=2,Y33,IF($AB34=2,Y34,Y35)))</f>
        <v>5</v>
      </c>
      <c r="O33" s="2">
        <f>IF($AB32=2,Z32,IF($AB33=2,Z33,IF($AB34=2,Z34,Z35)))</f>
        <v>6</v>
      </c>
      <c r="P33" s="2">
        <f>IF($AB32=2,AA32,IF($AB33=2,AA33,IF($AB34=2,AA34,AA35)))</f>
        <v>-1</v>
      </c>
      <c r="R33" s="1">
        <f aca="true" t="shared" si="188" ref="R33:R38">IF(G33="",0,IF(J33=$C$117,IF(G33&gt;I33,3,IF(G33=I33,1,0)),0))</f>
        <v>3</v>
      </c>
      <c r="S33" s="1">
        <f aca="true" t="shared" si="189" ref="S33:S38">IF(I33="",0,IF(J33=$C$117,IF(G33&lt;I33,3,IF(G33=I33,1,0)),0))</f>
        <v>0</v>
      </c>
      <c r="T33" s="1">
        <f aca="true" t="shared" si="190" ref="T33:T38">IF(J33=$C$117,G33,0)</f>
        <v>2</v>
      </c>
      <c r="U33" s="1">
        <f aca="true" t="shared" si="191" ref="U33:U38">IF(J33=$C$117,I33,0)</f>
        <v>0</v>
      </c>
      <c r="V33" s="1"/>
      <c r="W33" s="3" t="s">
        <v>69</v>
      </c>
      <c r="X33" s="1">
        <f>S33+S36+R38</f>
        <v>3</v>
      </c>
      <c r="Y33" s="1">
        <f>U33+U36+T38</f>
        <v>3</v>
      </c>
      <c r="Z33" s="1">
        <f>T33+T36+U38</f>
        <v>7</v>
      </c>
      <c r="AA33" s="1">
        <f>Y33-Z33</f>
        <v>-4</v>
      </c>
      <c r="AB33" s="1">
        <f>IF(LARGE(AC32:AC35,1)=AC33,1,IF(LARGE(AC32:AC35,2)=AC33,2,IF(LARGE(AC32:AC35,3)=AC33,3,4)))</f>
        <v>4</v>
      </c>
      <c r="AC33" s="6">
        <f>X33*1000000000000+AA33*1000000000+Y33*1000000+AE33*1000+AD33</f>
        <v>2996003000000</v>
      </c>
      <c r="AD33" s="5"/>
      <c r="AE33" s="1">
        <f>IF(AND(X33=X32,AND(AA33=AA32,Y33=Y32)),U33-T33,0)+IF(AND(X33=X34,AND(AA33=AA34,Y33=Y34)),T38-U38,0)+IF(AND(X33=X35,AND(AA33=AA35,Y33=Y35)),U36-T36,0)</f>
        <v>0</v>
      </c>
      <c r="AF33" s="1"/>
      <c r="AG33" s="1" t="str">
        <f aca="true" t="shared" si="192" ref="AG33:AG38">$C33</f>
        <v>Südkorea</v>
      </c>
      <c r="AH33" s="1" t="str">
        <f aca="true" t="shared" si="193" ref="AH33:AH38">$E33</f>
        <v>Polen</v>
      </c>
      <c r="AI33" s="1"/>
      <c r="AJ33" s="5">
        <v>1</v>
      </c>
      <c r="AK33" s="5" t="s">
        <v>18</v>
      </c>
      <c r="AL33" s="5">
        <v>0</v>
      </c>
      <c r="AM33" s="1">
        <f aca="true" t="shared" si="194" ref="AM33:AM38">IF(AND($G33=AJ33,$I33=AL33),3,IF(OR($G33-$I33=AJ33-AL33,$I33-$G33=AL33-AJ33),2,IF(OR(AND($G33=$I33,AJ33=AL33),AND($G33&gt;$I33,AJ33&gt;AL33),AND($G33&lt;$I33,AJ33&lt;AL33)),1,0)))</f>
        <v>1</v>
      </c>
      <c r="AO33" s="1"/>
      <c r="AP33" s="1" t="str">
        <f aca="true" t="shared" si="195" ref="AP33:AP78">$C33</f>
        <v>Südkorea</v>
      </c>
      <c r="AQ33" s="1" t="str">
        <f aca="true" t="shared" si="196" ref="AQ33:AQ78">$E33</f>
        <v>Polen</v>
      </c>
      <c r="AR33" s="1"/>
      <c r="AS33" s="33">
        <v>1</v>
      </c>
      <c r="AT33" s="33" t="s">
        <v>18</v>
      </c>
      <c r="AU33" s="33">
        <v>0</v>
      </c>
      <c r="AV33" s="1">
        <f aca="true" t="shared" si="197" ref="AV33:AV38">IF(AND($G33=AS33,$I33=AU33),3,IF(OR($G33-$I33=AS33-AU33,$I33-$G33=AU33-AS33),2,IF(OR(AND($G33=$I33,AS33=AU33),AND($G33&gt;$I33,AS33&gt;AU33),AND($G33&lt;$I33,AS33&lt;AU33)),1,0)))</f>
        <v>1</v>
      </c>
      <c r="AW33" s="1"/>
      <c r="AX33" s="1" t="str">
        <f aca="true" t="shared" si="198" ref="AX33:AX38">$C33</f>
        <v>Südkorea</v>
      </c>
      <c r="AY33" s="1" t="str">
        <f aca="true" t="shared" si="199" ref="AY33:AY38">$E33</f>
        <v>Polen</v>
      </c>
      <c r="AZ33" s="1"/>
      <c r="BA33" s="5">
        <v>1</v>
      </c>
      <c r="BB33" s="5" t="s">
        <v>18</v>
      </c>
      <c r="BC33" s="5">
        <v>0</v>
      </c>
      <c r="BD33" s="1">
        <f aca="true" t="shared" si="200" ref="BD33:BD38">IF(AND($G33=BA33,$I33=BC33),3,IF(OR($G33-$I33=BA33-BC33,$I33-$G33=BC33-BA33),2,IF(OR(AND($G33=$I33,BA33=BC33),AND($G33&gt;$I33,BA33&gt;BC33),AND($G33&lt;$I33,BA33&lt;BC33)),1,0)))</f>
        <v>1</v>
      </c>
      <c r="BE33" s="1"/>
      <c r="BF33" s="1" t="str">
        <f aca="true" t="shared" si="201" ref="BF33:BF38">$C33</f>
        <v>Südkorea</v>
      </c>
      <c r="BG33" s="1" t="str">
        <f aca="true" t="shared" si="202" ref="BG33:BG38">$E33</f>
        <v>Polen</v>
      </c>
      <c r="BH33" s="1"/>
      <c r="BI33" s="5">
        <v>1</v>
      </c>
      <c r="BJ33" s="5" t="s">
        <v>18</v>
      </c>
      <c r="BK33" s="5">
        <v>1</v>
      </c>
      <c r="BL33" s="1">
        <f aca="true" t="shared" si="203" ref="BL33:BL38">IF(AND($G33=BI33,$I33=BK33),3,IF(OR($G33-$I33=BI33-BK33,$I33-$G33=BK33-BI33),2,IF(OR(AND($G33=$I33,BI33=BK33),AND($G33&gt;$I33,BI33&gt;BK33),AND($G33&lt;$I33,BI33&lt;BK33)),1,0)))</f>
        <v>0</v>
      </c>
      <c r="BM33" s="1"/>
      <c r="BN33" s="1" t="str">
        <f aca="true" t="shared" si="204" ref="BN33:BN78">$C33</f>
        <v>Südkorea</v>
      </c>
      <c r="BO33" s="1" t="str">
        <f aca="true" t="shared" si="205" ref="BO33:BO78">$E33</f>
        <v>Polen</v>
      </c>
      <c r="BP33" s="1"/>
      <c r="BQ33" s="5">
        <v>0</v>
      </c>
      <c r="BR33" s="5" t="s">
        <v>18</v>
      </c>
      <c r="BS33" s="5">
        <v>0</v>
      </c>
      <c r="BT33" s="1">
        <f aca="true" t="shared" si="206" ref="BT33:BT38">IF(AND($G33=BQ33,$I33=BS33),3,IF(OR($G33-$I33=BQ33-BS33,$I33-$G33=BS33-BQ33),2,IF(OR(AND($G33=$I33,BQ33=BS33),AND($G33&gt;$I33,BQ33&gt;BS33),AND($G33&lt;$I33,BQ33&lt;BS33)),1,0)))</f>
        <v>0</v>
      </c>
      <c r="BU33" s="1"/>
      <c r="BV33" s="1" t="str">
        <f aca="true" t="shared" si="207" ref="BV33:BV38">$C33</f>
        <v>Südkorea</v>
      </c>
      <c r="BW33" s="1" t="str">
        <f aca="true" t="shared" si="208" ref="BW33:BW38">$E33</f>
        <v>Polen</v>
      </c>
      <c r="BX33" s="1"/>
      <c r="BY33" s="5">
        <v>1</v>
      </c>
      <c r="BZ33" s="5" t="s">
        <v>18</v>
      </c>
      <c r="CA33" s="5">
        <v>1</v>
      </c>
      <c r="CB33" s="1">
        <f aca="true" t="shared" si="209" ref="CB33:CB38">IF(AND($G33=BY33,$I33=CA33),3,IF(OR($G33-$I33=BY33-CA33,$I33-$G33=CA33-BY33),2,IF(OR(AND($G33=$I33,BY33=CA33),AND($G33&gt;$I33,BY33&gt;CA33),AND($G33&lt;$I33,BY33&lt;CA33)),1,0)))</f>
        <v>0</v>
      </c>
      <c r="CC33" s="1"/>
      <c r="CD33" s="1" t="str">
        <f aca="true" t="shared" si="210" ref="CD33:CD38">$C33</f>
        <v>Südkorea</v>
      </c>
      <c r="CE33" s="1" t="str">
        <f aca="true" t="shared" si="211" ref="CE33:CE38">$E33</f>
        <v>Polen</v>
      </c>
      <c r="CF33" s="1"/>
      <c r="CG33" s="5">
        <v>5</v>
      </c>
      <c r="CH33" s="5" t="s">
        <v>18</v>
      </c>
      <c r="CI33" s="5">
        <v>7</v>
      </c>
      <c r="CJ33" s="1">
        <f aca="true" t="shared" si="212" ref="CJ33:CJ38">IF(AND($G33=CG33,$I33=CI33),3,IF(OR($G33-$I33=CG33-CI33,$I33-$G33=CI33-CG33),2,IF(OR(AND($G33=$I33,CG33=CI33),AND($G33&gt;$I33,CG33&gt;CI33),AND($G33&lt;$I33,CG33&lt;CI33)),1,0)))</f>
        <v>0</v>
      </c>
      <c r="CK33" s="1"/>
      <c r="CL33" s="1" t="str">
        <f aca="true" t="shared" si="213" ref="CL33:CL38">$C33</f>
        <v>Südkorea</v>
      </c>
      <c r="CM33" s="1" t="str">
        <f aca="true" t="shared" si="214" ref="CM33:CM38">$E33</f>
        <v>Polen</v>
      </c>
      <c r="CN33" s="1"/>
      <c r="CO33" s="5">
        <v>0</v>
      </c>
      <c r="CP33" s="5" t="s">
        <v>18</v>
      </c>
      <c r="CQ33" s="5">
        <v>8</v>
      </c>
      <c r="CR33" s="1">
        <f aca="true" t="shared" si="215" ref="CR33:CR38">IF(AND($G33=CO33,$I33=CQ33),3,IF(OR($G33-$I33=CO33-CQ33,$I33-$G33=CQ33-CO33),2,IF(OR(AND($G33=$I33,CO33=CQ33),AND($G33&gt;$I33,CO33&gt;CQ33),AND($G33&lt;$I33,CO33&lt;CQ33)),1,0)))</f>
        <v>0</v>
      </c>
      <c r="CS33" s="1"/>
      <c r="CT33" s="1" t="str">
        <f aca="true" t="shared" si="216" ref="CT33:CT38">$C33</f>
        <v>Südkorea</v>
      </c>
      <c r="CU33" s="1" t="str">
        <f aca="true" t="shared" si="217" ref="CU33:CU38">$E33</f>
        <v>Polen</v>
      </c>
      <c r="CV33" s="1"/>
      <c r="CW33" s="5">
        <v>8</v>
      </c>
      <c r="CX33" s="5" t="s">
        <v>18</v>
      </c>
      <c r="CY33" s="5">
        <v>2</v>
      </c>
      <c r="CZ33" s="1">
        <f aca="true" t="shared" si="218" ref="CZ33:CZ38">IF(AND($G33=CW33,$I33=CY33),3,IF(OR($G33-$I33=CW33-CY33,$I33-$G33=CY33-CW33),2,IF(OR(AND($G33=$I33,CW33=CY33),AND($G33&gt;$I33,CW33&gt;CY33),AND($G33&lt;$I33,CW33&lt;CY33)),1,0)))</f>
        <v>1</v>
      </c>
      <c r="DA33" s="1"/>
      <c r="DB33" s="1" t="str">
        <f aca="true" t="shared" si="219" ref="DB33:DB38">$C33</f>
        <v>Südkorea</v>
      </c>
      <c r="DC33" s="1" t="str">
        <f aca="true" t="shared" si="220" ref="DC33:DC38">$E33</f>
        <v>Polen</v>
      </c>
      <c r="DD33" s="1"/>
      <c r="DE33" s="5">
        <v>1</v>
      </c>
      <c r="DF33" s="5" t="s">
        <v>18</v>
      </c>
      <c r="DG33" s="5">
        <v>1</v>
      </c>
      <c r="DH33" s="1">
        <f aca="true" t="shared" si="221" ref="DH33:DH38">IF(AND($G33=DE33,$I33=DG33),3,IF(OR($G33-$I33=DE33-DG33,$I33-$G33=DG33-DE33),2,IF(OR(AND($G33=$I33,DE33=DG33),AND($G33&gt;$I33,DE33&gt;DG33),AND($G33&lt;$I33,DE33&lt;DG33)),1,0)))</f>
        <v>0</v>
      </c>
      <c r="DI33" s="1"/>
      <c r="DJ33" s="1" t="str">
        <f aca="true" t="shared" si="222" ref="DJ33:DJ38">$C33</f>
        <v>Südkorea</v>
      </c>
      <c r="DK33" s="1" t="str">
        <f aca="true" t="shared" si="223" ref="DK33:DK38">$E33</f>
        <v>Polen</v>
      </c>
      <c r="DL33" s="1"/>
      <c r="DM33" s="5">
        <v>3</v>
      </c>
      <c r="DN33" s="5" t="s">
        <v>18</v>
      </c>
      <c r="DO33" s="5">
        <v>6</v>
      </c>
      <c r="DP33" s="1">
        <f aca="true" t="shared" si="224" ref="DP33:DP38">IF(AND($G33=DM33,$I33=DO33),3,IF(OR($G33-$I33=DM33-DO33,$I33-$G33=DO33-DM33),2,IF(OR(AND($G33=$I33,DM33=DO33),AND($G33&gt;$I33,DM33&gt;DO33),AND($G33&lt;$I33,DM33&lt;DO33)),1,0)))</f>
        <v>0</v>
      </c>
      <c r="DQ33" s="1"/>
      <c r="DR33" s="1" t="str">
        <f aca="true" t="shared" si="225" ref="DR33:DR38">$C33</f>
        <v>Südkorea</v>
      </c>
      <c r="DS33" s="1" t="str">
        <f aca="true" t="shared" si="226" ref="DS33:DS38">$E33</f>
        <v>Polen</v>
      </c>
      <c r="DT33" s="1"/>
      <c r="DU33" s="5">
        <v>1</v>
      </c>
      <c r="DV33" s="5" t="s">
        <v>18</v>
      </c>
      <c r="DW33" s="5">
        <v>6</v>
      </c>
      <c r="DX33" s="1">
        <f aca="true" t="shared" si="227" ref="DX33:DX38">IF(AND($G33=DU33,$I33=DW33),3,IF(OR($G33-$I33=DU33-DW33,$I33-$G33=DW33-DU33),2,IF(OR(AND($G33=$I33,DU33=DW33),AND($G33&gt;$I33,DU33&gt;DW33),AND($G33&lt;$I33,DU33&lt;DW33)),1,0)))</f>
        <v>0</v>
      </c>
      <c r="DY33" s="1"/>
      <c r="DZ33" s="1" t="str">
        <f aca="true" t="shared" si="228" ref="DZ33:DZ78">$C33</f>
        <v>Südkorea</v>
      </c>
      <c r="EA33" s="1" t="str">
        <f aca="true" t="shared" si="229" ref="EA33:EA78">$E33</f>
        <v>Polen</v>
      </c>
      <c r="EB33" s="1"/>
      <c r="EC33" s="5">
        <v>3</v>
      </c>
      <c r="ED33" s="5" t="s">
        <v>18</v>
      </c>
      <c r="EE33" s="5">
        <v>0</v>
      </c>
      <c r="EF33" s="1">
        <f aca="true" t="shared" si="230" ref="EF33:EF38">IF(AND($G33=EC33,$I33=EE33),3,IF(OR($G33-$I33=EC33-EE33,$I33-$G33=EE33-EC33),2,IF(OR(AND($G33=$I33,EC33=EE33),AND($G33&gt;$I33,EC33&gt;EE33),AND($G33&lt;$I33,EC33&lt;EE33)),1,0)))</f>
        <v>1</v>
      </c>
      <c r="EG33" s="1"/>
      <c r="EH33" s="1" t="str">
        <f aca="true" t="shared" si="231" ref="EH33:EH38">$C33</f>
        <v>Südkorea</v>
      </c>
      <c r="EI33" s="1" t="str">
        <f aca="true" t="shared" si="232" ref="EI33:EI38">$E33</f>
        <v>Polen</v>
      </c>
      <c r="EJ33" s="1"/>
      <c r="EK33" s="5">
        <v>0</v>
      </c>
      <c r="EL33" s="5" t="s">
        <v>18</v>
      </c>
      <c r="EM33" s="5">
        <v>1</v>
      </c>
      <c r="EN33" s="1">
        <f aca="true" t="shared" si="233" ref="EN33:EN38">IF(AND($G33=EK33,$I33=EM33),3,IF(OR($G33-$I33=EK33-EM33,$I33-$G33=EM33-EK33),2,IF(OR(AND($G33=$I33,EK33=EM33),AND($G33&gt;$I33,EK33&gt;EM33),AND($G33&lt;$I33,EK33&lt;EM33)),1,0)))</f>
        <v>0</v>
      </c>
      <c r="EO33" s="1"/>
      <c r="EP33" s="1" t="str">
        <f aca="true" t="shared" si="234" ref="EP33:EP38">$C33</f>
        <v>Südkorea</v>
      </c>
      <c r="EQ33" s="1" t="str">
        <f aca="true" t="shared" si="235" ref="EQ33:EQ38">$E33</f>
        <v>Polen</v>
      </c>
      <c r="ER33" s="1"/>
      <c r="ES33" s="5">
        <v>2</v>
      </c>
      <c r="ET33" s="5" t="s">
        <v>18</v>
      </c>
      <c r="EU33" s="5">
        <v>2</v>
      </c>
      <c r="EV33" s="1">
        <f aca="true" t="shared" si="236" ref="EV33:EV38">IF(AND($G33=ES33,$I33=EU33),3,IF(OR($G33-$I33=ES33-EU33,$I33-$G33=EU33-ES33),2,IF(OR(AND($G33=$I33,ES33=EU33),AND($G33&gt;$I33,ES33&gt;EU33),AND($G33&lt;$I33,ES33&lt;EU33)),1,0)))</f>
        <v>0</v>
      </c>
      <c r="EW33" s="1"/>
      <c r="EX33" s="1" t="str">
        <f aca="true" t="shared" si="237" ref="EX33:EX78">$C33</f>
        <v>Südkorea</v>
      </c>
      <c r="EY33" s="1" t="str">
        <f aca="true" t="shared" si="238" ref="EY33:EY78">$E33</f>
        <v>Polen</v>
      </c>
      <c r="EZ33" s="1"/>
      <c r="FA33" s="5">
        <f aca="true" ca="1" t="shared" si="239" ref="FA33:FA38">IF($A$117="",0,INT(RAND()*10))</f>
        <v>1</v>
      </c>
      <c r="FB33" s="5" t="s">
        <v>18</v>
      </c>
      <c r="FC33" s="5">
        <f aca="true" ca="1" t="shared" si="240" ref="FC33:FC38">IF($A$117="",0,INT(RAND()*10))</f>
        <v>3</v>
      </c>
      <c r="FD33" s="1">
        <f aca="true" t="shared" si="241" ref="FD33:FD38">IF(AND($G33=FA33,$I33=FC33),3,IF(OR($G33-$I33=FA33-FC33,$I33-$G33=FC33-FA33),2,IF(OR(AND($G33=$I33,FA33=FC33),AND($G33&gt;$I33,FA33&gt;FC33),AND($G33&lt;$I33,FA33&lt;FC33)),1,0)))</f>
        <v>0</v>
      </c>
      <c r="FE33" s="1"/>
      <c r="FF33" s="1" t="str">
        <f aca="true" t="shared" si="242" ref="FF33:FF78">$C33</f>
        <v>Südkorea</v>
      </c>
      <c r="FG33" s="1" t="str">
        <f aca="true" t="shared" si="243" ref="FG33:FG78">$E33</f>
        <v>Polen</v>
      </c>
      <c r="FH33" s="1"/>
      <c r="FI33" s="5">
        <f aca="true" ca="1" t="shared" si="244" ref="FI33:FI38">IF($A$117="",0,INT(RAND()*10))</f>
        <v>5</v>
      </c>
      <c r="FJ33" s="5" t="s">
        <v>18</v>
      </c>
      <c r="FK33" s="5">
        <f aca="true" ca="1" t="shared" si="245" ref="FK33:FK38">IF($A$117="",0,INT(RAND()*10))</f>
        <v>0</v>
      </c>
      <c r="FL33" s="1">
        <f aca="true" t="shared" si="246" ref="FL33:FL38">IF(AND($G33=FI33,$I33=FK33),3,IF(OR($G33-$I33=FI33-FK33,$I33-$G33=FK33-FI33),2,IF(OR(AND($G33=$I33,FI33=FK33),AND($G33&gt;$I33,FI33&gt;FK33),AND($G33&lt;$I33,FI33&lt;FK33)),1,0)))</f>
        <v>1</v>
      </c>
      <c r="FM33" s="1"/>
      <c r="FN33" s="1" t="str">
        <f aca="true" t="shared" si="247" ref="FN33:FN38">$C33</f>
        <v>Südkorea</v>
      </c>
      <c r="FO33" s="1" t="str">
        <f aca="true" t="shared" si="248" ref="FO33:FO38">$E33</f>
        <v>Polen</v>
      </c>
      <c r="FP33" s="1"/>
      <c r="FQ33" s="5">
        <f t="shared" si="62"/>
        <v>2</v>
      </c>
      <c r="FR33" s="5" t="s">
        <v>18</v>
      </c>
      <c r="FS33" s="5">
        <f t="shared" si="63"/>
        <v>0</v>
      </c>
      <c r="FT33" s="1">
        <f aca="true" t="shared" si="249" ref="FT33:FT38">IF(AND($G33=FQ33,$I33=FS33),3,IF(OR($G33-$I33=FQ33-FS33,$I33-$G33=FS33-FQ33),2,IF(OR(AND($G33=$I33,FQ33=FS33),AND($G33&gt;$I33,FQ33&gt;FS33),AND($G33&lt;$I33,FQ33&lt;FS33)),1,0)))</f>
        <v>3</v>
      </c>
    </row>
    <row r="34" spans="1:176" ht="13.5">
      <c r="A34" s="7">
        <v>37412.458333333336</v>
      </c>
      <c r="B34" s="4" t="s">
        <v>32</v>
      </c>
      <c r="C34" s="3" t="str">
        <f>W34</f>
        <v>USA</v>
      </c>
      <c r="D34" s="3" t="s">
        <v>17</v>
      </c>
      <c r="E34" s="3" t="str">
        <f>W35</f>
        <v>Portugal</v>
      </c>
      <c r="F34" s="1"/>
      <c r="G34" s="33">
        <v>3</v>
      </c>
      <c r="H34" s="33" t="s">
        <v>18</v>
      </c>
      <c r="I34" s="33">
        <v>2</v>
      </c>
      <c r="J34" s="11" t="s">
        <v>19</v>
      </c>
      <c r="K34" s="1"/>
      <c r="L34" s="2" t="str">
        <f>IF($AB32=3,W32,IF($AB33=3,W33,IF($AB34=3,W34,W35)))</f>
        <v>Portugal</v>
      </c>
      <c r="M34" s="2">
        <f>IF($AB32=3,X32,IF($AB33=3,X33,IF($AB34=3,X34,X35)))</f>
        <v>3</v>
      </c>
      <c r="N34" s="2">
        <f>IF($AB32=3,Y32,IF($AB33=3,Y33,IF($AB34=3,Y34,Y35)))</f>
        <v>6</v>
      </c>
      <c r="O34" s="2">
        <f>IF($AB32=3,Z32,IF($AB33=3,Z33,IF($AB34=3,Z34,Z35)))</f>
        <v>4</v>
      </c>
      <c r="P34" s="2">
        <f>IF($AB32=3,AA32,IF($AB33=3,AA33,IF($AB34=3,AA34,AA35)))</f>
        <v>2</v>
      </c>
      <c r="R34" s="1">
        <f t="shared" si="188"/>
        <v>3</v>
      </c>
      <c r="S34" s="1">
        <f t="shared" si="189"/>
        <v>0</v>
      </c>
      <c r="T34" s="1">
        <f t="shared" si="190"/>
        <v>3</v>
      </c>
      <c r="U34" s="1">
        <f t="shared" si="191"/>
        <v>2</v>
      </c>
      <c r="V34" s="1"/>
      <c r="W34" s="3" t="s">
        <v>70</v>
      </c>
      <c r="X34" s="1">
        <f>R34+S35+S38</f>
        <v>4</v>
      </c>
      <c r="Y34" s="1">
        <f>T34+U35+U38</f>
        <v>5</v>
      </c>
      <c r="Z34" s="1">
        <f>U34+T35+T38</f>
        <v>6</v>
      </c>
      <c r="AA34" s="1">
        <f>Y34-Z34</f>
        <v>-1</v>
      </c>
      <c r="AB34" s="1">
        <f>IF(LARGE(AC32:AC35,1)=AC34,1,IF(LARGE(AC32:AC35,2)=AC34,2,IF(LARGE(AC32:AC35,3)=AC34,3,4)))</f>
        <v>2</v>
      </c>
      <c r="AC34" s="6">
        <f>X34*1000000000000+AA34*1000000000+Y34*1000000+AE34*1000+AD34</f>
        <v>3999005000000</v>
      </c>
      <c r="AD34" s="5"/>
      <c r="AE34" s="1">
        <f>IF(AND(X34=X32,AND(AA34=AA32,Y34=Y32)),U35-T35,0)+IF(AND(X34=X33,AND(AA34=AA33,Y34=Y33)),U38-T38,0)+IF(AND(X34=X35,AND(AA34=AA35,Y34=Y35)),T34-U34,0)</f>
        <v>0</v>
      </c>
      <c r="AF34" s="1"/>
      <c r="AG34" s="1" t="str">
        <f t="shared" si="192"/>
        <v>USA</v>
      </c>
      <c r="AH34" s="1" t="str">
        <f t="shared" si="193"/>
        <v>Portugal</v>
      </c>
      <c r="AI34" s="1"/>
      <c r="AJ34" s="5">
        <v>0</v>
      </c>
      <c r="AK34" s="5" t="s">
        <v>18</v>
      </c>
      <c r="AL34" s="5">
        <v>3</v>
      </c>
      <c r="AM34" s="1">
        <f t="shared" si="194"/>
        <v>0</v>
      </c>
      <c r="AO34" s="1"/>
      <c r="AP34" s="1" t="str">
        <f t="shared" si="195"/>
        <v>USA</v>
      </c>
      <c r="AQ34" s="1" t="str">
        <f t="shared" si="196"/>
        <v>Portugal</v>
      </c>
      <c r="AR34" s="1"/>
      <c r="AS34" s="33">
        <v>0</v>
      </c>
      <c r="AT34" s="33" t="s">
        <v>18</v>
      </c>
      <c r="AU34" s="33">
        <v>2</v>
      </c>
      <c r="AV34" s="1">
        <f t="shared" si="197"/>
        <v>0</v>
      </c>
      <c r="AW34" s="1"/>
      <c r="AX34" s="1" t="str">
        <f t="shared" si="198"/>
        <v>USA</v>
      </c>
      <c r="AY34" s="1" t="str">
        <f t="shared" si="199"/>
        <v>Portugal</v>
      </c>
      <c r="AZ34" s="1"/>
      <c r="BA34" s="5">
        <v>0</v>
      </c>
      <c r="BB34" s="5" t="s">
        <v>18</v>
      </c>
      <c r="BC34" s="5">
        <v>2</v>
      </c>
      <c r="BD34" s="1">
        <f t="shared" si="200"/>
        <v>0</v>
      </c>
      <c r="BE34" s="1"/>
      <c r="BF34" s="1" t="str">
        <f t="shared" si="201"/>
        <v>USA</v>
      </c>
      <c r="BG34" s="1" t="str">
        <f t="shared" si="202"/>
        <v>Portugal</v>
      </c>
      <c r="BH34" s="1"/>
      <c r="BI34" s="5">
        <v>0</v>
      </c>
      <c r="BJ34" s="5" t="s">
        <v>18</v>
      </c>
      <c r="BK34" s="5">
        <v>2</v>
      </c>
      <c r="BL34" s="1">
        <f t="shared" si="203"/>
        <v>0</v>
      </c>
      <c r="BM34" s="1"/>
      <c r="BN34" s="1" t="str">
        <f t="shared" si="204"/>
        <v>USA</v>
      </c>
      <c r="BO34" s="1" t="str">
        <f t="shared" si="205"/>
        <v>Portugal</v>
      </c>
      <c r="BP34" s="1"/>
      <c r="BQ34" s="5">
        <v>5</v>
      </c>
      <c r="BR34" s="5" t="s">
        <v>18</v>
      </c>
      <c r="BS34" s="5">
        <v>9</v>
      </c>
      <c r="BT34" s="1">
        <f t="shared" si="206"/>
        <v>0</v>
      </c>
      <c r="BU34" s="1"/>
      <c r="BV34" s="1" t="str">
        <f t="shared" si="207"/>
        <v>USA</v>
      </c>
      <c r="BW34" s="1" t="str">
        <f t="shared" si="208"/>
        <v>Portugal</v>
      </c>
      <c r="BX34" s="1"/>
      <c r="BY34" s="5">
        <v>9</v>
      </c>
      <c r="BZ34" s="5" t="s">
        <v>18</v>
      </c>
      <c r="CA34" s="5">
        <v>1</v>
      </c>
      <c r="CB34" s="1">
        <f t="shared" si="209"/>
        <v>1</v>
      </c>
      <c r="CC34" s="1"/>
      <c r="CD34" s="1" t="str">
        <f t="shared" si="210"/>
        <v>USA</v>
      </c>
      <c r="CE34" s="1" t="str">
        <f t="shared" si="211"/>
        <v>Portugal</v>
      </c>
      <c r="CF34" s="1"/>
      <c r="CG34" s="5">
        <v>2</v>
      </c>
      <c r="CH34" s="5" t="s">
        <v>18</v>
      </c>
      <c r="CI34" s="5">
        <v>1</v>
      </c>
      <c r="CJ34" s="1">
        <f t="shared" si="212"/>
        <v>2</v>
      </c>
      <c r="CK34" s="1"/>
      <c r="CL34" s="1" t="str">
        <f t="shared" si="213"/>
        <v>USA</v>
      </c>
      <c r="CM34" s="1" t="str">
        <f t="shared" si="214"/>
        <v>Portugal</v>
      </c>
      <c r="CN34" s="1"/>
      <c r="CO34" s="5">
        <v>3</v>
      </c>
      <c r="CP34" s="5" t="s">
        <v>18</v>
      </c>
      <c r="CQ34" s="5">
        <v>8</v>
      </c>
      <c r="CR34" s="1">
        <f t="shared" si="215"/>
        <v>0</v>
      </c>
      <c r="CS34" s="1"/>
      <c r="CT34" s="1" t="str">
        <f t="shared" si="216"/>
        <v>USA</v>
      </c>
      <c r="CU34" s="1" t="str">
        <f t="shared" si="217"/>
        <v>Portugal</v>
      </c>
      <c r="CV34" s="1"/>
      <c r="CW34" s="5">
        <v>6</v>
      </c>
      <c r="CX34" s="5" t="s">
        <v>18</v>
      </c>
      <c r="CY34" s="5">
        <v>7</v>
      </c>
      <c r="CZ34" s="1">
        <f t="shared" si="218"/>
        <v>0</v>
      </c>
      <c r="DA34" s="1"/>
      <c r="DB34" s="1" t="str">
        <f t="shared" si="219"/>
        <v>USA</v>
      </c>
      <c r="DC34" s="1" t="str">
        <f t="shared" si="220"/>
        <v>Portugal</v>
      </c>
      <c r="DD34" s="1"/>
      <c r="DE34" s="5">
        <v>1</v>
      </c>
      <c r="DF34" s="5" t="s">
        <v>18</v>
      </c>
      <c r="DG34" s="5">
        <v>2</v>
      </c>
      <c r="DH34" s="1">
        <f t="shared" si="221"/>
        <v>0</v>
      </c>
      <c r="DI34" s="1"/>
      <c r="DJ34" s="1" t="str">
        <f t="shared" si="222"/>
        <v>USA</v>
      </c>
      <c r="DK34" s="1" t="str">
        <f t="shared" si="223"/>
        <v>Portugal</v>
      </c>
      <c r="DL34" s="1"/>
      <c r="DM34" s="5">
        <v>8</v>
      </c>
      <c r="DN34" s="5" t="s">
        <v>18</v>
      </c>
      <c r="DO34" s="5">
        <v>9</v>
      </c>
      <c r="DP34" s="1">
        <f t="shared" si="224"/>
        <v>0</v>
      </c>
      <c r="DQ34" s="1"/>
      <c r="DR34" s="1" t="str">
        <f t="shared" si="225"/>
        <v>USA</v>
      </c>
      <c r="DS34" s="1" t="str">
        <f t="shared" si="226"/>
        <v>Portugal</v>
      </c>
      <c r="DT34" s="1"/>
      <c r="DU34" s="5">
        <v>9</v>
      </c>
      <c r="DV34" s="5" t="s">
        <v>18</v>
      </c>
      <c r="DW34" s="5">
        <v>2</v>
      </c>
      <c r="DX34" s="1">
        <f t="shared" si="227"/>
        <v>1</v>
      </c>
      <c r="DY34" s="1"/>
      <c r="DZ34" s="1" t="str">
        <f t="shared" si="228"/>
        <v>USA</v>
      </c>
      <c r="EA34" s="1" t="str">
        <f t="shared" si="229"/>
        <v>Portugal</v>
      </c>
      <c r="EB34" s="1"/>
      <c r="EC34" s="5">
        <v>6</v>
      </c>
      <c r="ED34" s="5" t="s">
        <v>18</v>
      </c>
      <c r="EE34" s="5">
        <v>0</v>
      </c>
      <c r="EF34" s="1">
        <f t="shared" si="230"/>
        <v>1</v>
      </c>
      <c r="EG34" s="1"/>
      <c r="EH34" s="1" t="str">
        <f t="shared" si="231"/>
        <v>USA</v>
      </c>
      <c r="EI34" s="1" t="str">
        <f t="shared" si="232"/>
        <v>Portugal</v>
      </c>
      <c r="EJ34" s="1"/>
      <c r="EK34" s="5">
        <v>0</v>
      </c>
      <c r="EL34" s="5" t="s">
        <v>18</v>
      </c>
      <c r="EM34" s="5">
        <v>2</v>
      </c>
      <c r="EN34" s="1">
        <f t="shared" si="233"/>
        <v>0</v>
      </c>
      <c r="EO34" s="1"/>
      <c r="EP34" s="1" t="str">
        <f t="shared" si="234"/>
        <v>USA</v>
      </c>
      <c r="EQ34" s="1" t="str">
        <f t="shared" si="235"/>
        <v>Portugal</v>
      </c>
      <c r="ER34" s="1"/>
      <c r="ES34" s="5">
        <v>1</v>
      </c>
      <c r="ET34" s="5" t="s">
        <v>18</v>
      </c>
      <c r="EU34" s="5">
        <v>2</v>
      </c>
      <c r="EV34" s="1">
        <f t="shared" si="236"/>
        <v>0</v>
      </c>
      <c r="EW34" s="1"/>
      <c r="EX34" s="1" t="str">
        <f t="shared" si="237"/>
        <v>USA</v>
      </c>
      <c r="EY34" s="1" t="str">
        <f t="shared" si="238"/>
        <v>Portugal</v>
      </c>
      <c r="EZ34" s="1"/>
      <c r="FA34" s="5">
        <f ca="1" t="shared" si="239"/>
        <v>8</v>
      </c>
      <c r="FB34" s="5" t="s">
        <v>18</v>
      </c>
      <c r="FC34" s="5">
        <f ca="1" t="shared" si="240"/>
        <v>5</v>
      </c>
      <c r="FD34" s="1">
        <f t="shared" si="241"/>
        <v>1</v>
      </c>
      <c r="FE34" s="1"/>
      <c r="FF34" s="1" t="str">
        <f t="shared" si="242"/>
        <v>USA</v>
      </c>
      <c r="FG34" s="1" t="str">
        <f t="shared" si="243"/>
        <v>Portugal</v>
      </c>
      <c r="FH34" s="1"/>
      <c r="FI34" s="5">
        <f ca="1" t="shared" si="244"/>
        <v>3</v>
      </c>
      <c r="FJ34" s="5" t="s">
        <v>18</v>
      </c>
      <c r="FK34" s="5">
        <f ca="1" t="shared" si="245"/>
        <v>5</v>
      </c>
      <c r="FL34" s="1">
        <f t="shared" si="246"/>
        <v>0</v>
      </c>
      <c r="FM34" s="1"/>
      <c r="FN34" s="1" t="str">
        <f t="shared" si="247"/>
        <v>USA</v>
      </c>
      <c r="FO34" s="1" t="str">
        <f t="shared" si="248"/>
        <v>Portugal</v>
      </c>
      <c r="FP34" s="1"/>
      <c r="FQ34" s="5">
        <f t="shared" si="62"/>
        <v>3</v>
      </c>
      <c r="FR34" s="5" t="s">
        <v>18</v>
      </c>
      <c r="FS34" s="5">
        <f t="shared" si="63"/>
        <v>2</v>
      </c>
      <c r="FT34" s="1">
        <f t="shared" si="249"/>
        <v>3</v>
      </c>
    </row>
    <row r="35" spans="1:176" ht="13.5">
      <c r="A35" s="7">
        <v>37417.354166666664</v>
      </c>
      <c r="B35" s="4" t="s">
        <v>47</v>
      </c>
      <c r="C35" s="3" t="str">
        <f>W32</f>
        <v>Südkorea</v>
      </c>
      <c r="D35" s="3" t="s">
        <v>17</v>
      </c>
      <c r="E35" s="3" t="str">
        <f>W34</f>
        <v>USA</v>
      </c>
      <c r="F35" s="1"/>
      <c r="G35" s="33">
        <v>1</v>
      </c>
      <c r="H35" s="33" t="s">
        <v>18</v>
      </c>
      <c r="I35" s="33">
        <v>1</v>
      </c>
      <c r="J35" s="11" t="s">
        <v>19</v>
      </c>
      <c r="K35" s="1"/>
      <c r="L35" s="2" t="str">
        <f>IF($AB32=4,W32,IF($AB33=4,W33,IF($AB34=4,W34,W35)))</f>
        <v>Polen</v>
      </c>
      <c r="M35" s="2">
        <f>IF($AB32=4,X32,IF($AB33=4,X33,IF($AB34=4,X34,X35)))</f>
        <v>3</v>
      </c>
      <c r="N35" s="2">
        <f>IF($AB32=4,Y32,IF($AB33=4,Y33,IF($AB34=4,Y34,Y35)))</f>
        <v>3</v>
      </c>
      <c r="O35" s="2">
        <f>IF($AB32=4,Z32,IF($AB33=4,Z33,IF($AB34=4,Z34,Z35)))</f>
        <v>7</v>
      </c>
      <c r="P35" s="2">
        <f>IF($AB32=4,AA32,IF($AB33=4,AA33,IF($AB34=4,AA34,AA35)))</f>
        <v>-4</v>
      </c>
      <c r="R35" s="1">
        <f t="shared" si="188"/>
        <v>1</v>
      </c>
      <c r="S35" s="1">
        <f t="shared" si="189"/>
        <v>1</v>
      </c>
      <c r="T35" s="1">
        <f t="shared" si="190"/>
        <v>1</v>
      </c>
      <c r="U35" s="1">
        <f t="shared" si="191"/>
        <v>1</v>
      </c>
      <c r="V35" s="1"/>
      <c r="W35" s="3" t="s">
        <v>71</v>
      </c>
      <c r="X35" s="1">
        <f>S34+R36+R37</f>
        <v>3</v>
      </c>
      <c r="Y35" s="1">
        <f>U34+T36+T37</f>
        <v>6</v>
      </c>
      <c r="Z35" s="1">
        <f>T34+U36+U37</f>
        <v>4</v>
      </c>
      <c r="AA35" s="1">
        <f>Y35-Z35</f>
        <v>2</v>
      </c>
      <c r="AB35" s="1">
        <f>IF(LARGE(AC32:AC35,1)=AC35,1,IF(LARGE(AC32:AC35,2)=AC35,2,IF(LARGE(AC32:AC35,3)=AC35,3,4)))</f>
        <v>3</v>
      </c>
      <c r="AC35" s="6">
        <f>X35*1000000000000+AA35*1000000000+Y35*1000000+AE35*1000+AD35</f>
        <v>3002006000000</v>
      </c>
      <c r="AD35" s="5"/>
      <c r="AE35" s="1">
        <f>IF(AND(X35=X32,AND(AA35=AA32,Y35=Y32)),T37-U37,0)+IF(AND(X35=X33,AND(AA35=AA33,Y35=Y33)),T36-U36,0)+IF(AND(X35=X34,AND(AA35=AA34,Y35=Y34)),U34-T34,0)</f>
        <v>0</v>
      </c>
      <c r="AF35" s="1"/>
      <c r="AG35" s="1" t="str">
        <f t="shared" si="192"/>
        <v>Südkorea</v>
      </c>
      <c r="AH35" s="1" t="str">
        <f t="shared" si="193"/>
        <v>USA</v>
      </c>
      <c r="AI35" s="1"/>
      <c r="AJ35" s="5">
        <v>2</v>
      </c>
      <c r="AK35" s="5" t="s">
        <v>18</v>
      </c>
      <c r="AL35" s="5">
        <v>2</v>
      </c>
      <c r="AM35" s="1">
        <f t="shared" si="194"/>
        <v>2</v>
      </c>
      <c r="AO35" s="1"/>
      <c r="AP35" s="1" t="str">
        <f t="shared" si="195"/>
        <v>Südkorea</v>
      </c>
      <c r="AQ35" s="1" t="str">
        <f t="shared" si="196"/>
        <v>USA</v>
      </c>
      <c r="AR35" s="1"/>
      <c r="AS35" s="33">
        <v>1</v>
      </c>
      <c r="AT35" s="33" t="s">
        <v>18</v>
      </c>
      <c r="AU35" s="33">
        <v>1</v>
      </c>
      <c r="AV35" s="1">
        <f t="shared" si="197"/>
        <v>3</v>
      </c>
      <c r="AW35" s="1"/>
      <c r="AX35" s="1" t="str">
        <f t="shared" si="198"/>
        <v>Südkorea</v>
      </c>
      <c r="AY35" s="1" t="str">
        <f t="shared" si="199"/>
        <v>USA</v>
      </c>
      <c r="AZ35" s="1"/>
      <c r="BA35" s="5">
        <v>2</v>
      </c>
      <c r="BB35" s="5" t="s">
        <v>18</v>
      </c>
      <c r="BC35" s="5">
        <v>1</v>
      </c>
      <c r="BD35" s="1">
        <f t="shared" si="200"/>
        <v>0</v>
      </c>
      <c r="BE35" s="1"/>
      <c r="BF35" s="1" t="str">
        <f t="shared" si="201"/>
        <v>Südkorea</v>
      </c>
      <c r="BG35" s="1" t="str">
        <f t="shared" si="202"/>
        <v>USA</v>
      </c>
      <c r="BH35" s="1"/>
      <c r="BI35" s="5">
        <v>2</v>
      </c>
      <c r="BJ35" s="5" t="s">
        <v>18</v>
      </c>
      <c r="BK35" s="5">
        <v>2</v>
      </c>
      <c r="BL35" s="1">
        <f t="shared" si="203"/>
        <v>2</v>
      </c>
      <c r="BM35" s="1"/>
      <c r="BN35" s="1" t="str">
        <f t="shared" si="204"/>
        <v>Südkorea</v>
      </c>
      <c r="BO35" s="1" t="str">
        <f t="shared" si="205"/>
        <v>USA</v>
      </c>
      <c r="BP35" s="1"/>
      <c r="BQ35" s="5">
        <v>3</v>
      </c>
      <c r="BR35" s="5" t="s">
        <v>18</v>
      </c>
      <c r="BS35" s="5">
        <v>0</v>
      </c>
      <c r="BT35" s="1">
        <f t="shared" si="206"/>
        <v>0</v>
      </c>
      <c r="BU35" s="1"/>
      <c r="BV35" s="1" t="str">
        <f t="shared" si="207"/>
        <v>Südkorea</v>
      </c>
      <c r="BW35" s="1" t="str">
        <f t="shared" si="208"/>
        <v>USA</v>
      </c>
      <c r="BX35" s="1"/>
      <c r="BY35" s="5">
        <v>9</v>
      </c>
      <c r="BZ35" s="5" t="s">
        <v>18</v>
      </c>
      <c r="CA35" s="5">
        <v>4</v>
      </c>
      <c r="CB35" s="1">
        <f t="shared" si="209"/>
        <v>0</v>
      </c>
      <c r="CC35" s="1"/>
      <c r="CD35" s="1" t="str">
        <f t="shared" si="210"/>
        <v>Südkorea</v>
      </c>
      <c r="CE35" s="1" t="str">
        <f t="shared" si="211"/>
        <v>USA</v>
      </c>
      <c r="CF35" s="1"/>
      <c r="CG35" s="5">
        <v>8</v>
      </c>
      <c r="CH35" s="5" t="s">
        <v>18</v>
      </c>
      <c r="CI35" s="5">
        <v>7</v>
      </c>
      <c r="CJ35" s="1">
        <f t="shared" si="212"/>
        <v>0</v>
      </c>
      <c r="CK35" s="1"/>
      <c r="CL35" s="1" t="str">
        <f t="shared" si="213"/>
        <v>Südkorea</v>
      </c>
      <c r="CM35" s="1" t="str">
        <f t="shared" si="214"/>
        <v>USA</v>
      </c>
      <c r="CN35" s="1"/>
      <c r="CO35" s="5">
        <v>6</v>
      </c>
      <c r="CP35" s="5" t="s">
        <v>18</v>
      </c>
      <c r="CQ35" s="5">
        <v>3</v>
      </c>
      <c r="CR35" s="1">
        <f t="shared" si="215"/>
        <v>0</v>
      </c>
      <c r="CS35" s="1"/>
      <c r="CT35" s="1" t="str">
        <f t="shared" si="216"/>
        <v>Südkorea</v>
      </c>
      <c r="CU35" s="1" t="str">
        <f t="shared" si="217"/>
        <v>USA</v>
      </c>
      <c r="CV35" s="1"/>
      <c r="CW35" s="5">
        <v>4</v>
      </c>
      <c r="CX35" s="5" t="s">
        <v>18</v>
      </c>
      <c r="CY35" s="5">
        <v>8</v>
      </c>
      <c r="CZ35" s="1">
        <f t="shared" si="218"/>
        <v>0</v>
      </c>
      <c r="DA35" s="1"/>
      <c r="DB35" s="1" t="str">
        <f t="shared" si="219"/>
        <v>Südkorea</v>
      </c>
      <c r="DC35" s="1" t="str">
        <f t="shared" si="220"/>
        <v>USA</v>
      </c>
      <c r="DD35" s="1"/>
      <c r="DE35" s="5">
        <v>1</v>
      </c>
      <c r="DF35" s="5" t="s">
        <v>18</v>
      </c>
      <c r="DG35" s="5">
        <v>0</v>
      </c>
      <c r="DH35" s="1">
        <f t="shared" si="221"/>
        <v>0</v>
      </c>
      <c r="DI35" s="1"/>
      <c r="DJ35" s="1" t="str">
        <f t="shared" si="222"/>
        <v>Südkorea</v>
      </c>
      <c r="DK35" s="1" t="str">
        <f t="shared" si="223"/>
        <v>USA</v>
      </c>
      <c r="DL35" s="1"/>
      <c r="DM35" s="5">
        <v>7</v>
      </c>
      <c r="DN35" s="5" t="s">
        <v>18</v>
      </c>
      <c r="DO35" s="5">
        <v>8</v>
      </c>
      <c r="DP35" s="1">
        <f t="shared" si="224"/>
        <v>0</v>
      </c>
      <c r="DQ35" s="1"/>
      <c r="DR35" s="1" t="str">
        <f t="shared" si="225"/>
        <v>Südkorea</v>
      </c>
      <c r="DS35" s="1" t="str">
        <f t="shared" si="226"/>
        <v>USA</v>
      </c>
      <c r="DT35" s="1"/>
      <c r="DU35" s="5">
        <v>2</v>
      </c>
      <c r="DV35" s="5" t="s">
        <v>18</v>
      </c>
      <c r="DW35" s="5">
        <v>9</v>
      </c>
      <c r="DX35" s="1">
        <f t="shared" si="227"/>
        <v>0</v>
      </c>
      <c r="DY35" s="1"/>
      <c r="DZ35" s="1" t="str">
        <f t="shared" si="228"/>
        <v>Südkorea</v>
      </c>
      <c r="EA35" s="1" t="str">
        <f t="shared" si="229"/>
        <v>USA</v>
      </c>
      <c r="EB35" s="1"/>
      <c r="EC35" s="5">
        <v>5</v>
      </c>
      <c r="ED35" s="5" t="s">
        <v>18</v>
      </c>
      <c r="EE35" s="5">
        <v>9</v>
      </c>
      <c r="EF35" s="1">
        <f t="shared" si="230"/>
        <v>0</v>
      </c>
      <c r="EG35" s="1"/>
      <c r="EH35" s="1" t="str">
        <f t="shared" si="231"/>
        <v>Südkorea</v>
      </c>
      <c r="EI35" s="1" t="str">
        <f t="shared" si="232"/>
        <v>USA</v>
      </c>
      <c r="EJ35" s="1"/>
      <c r="EK35" s="5">
        <v>1</v>
      </c>
      <c r="EL35" s="5" t="s">
        <v>18</v>
      </c>
      <c r="EM35" s="5">
        <v>2</v>
      </c>
      <c r="EN35" s="1">
        <f t="shared" si="233"/>
        <v>0</v>
      </c>
      <c r="EO35" s="1"/>
      <c r="EP35" s="1" t="str">
        <f t="shared" si="234"/>
        <v>Südkorea</v>
      </c>
      <c r="EQ35" s="1" t="str">
        <f t="shared" si="235"/>
        <v>USA</v>
      </c>
      <c r="ER35" s="1"/>
      <c r="ES35" s="5">
        <v>1</v>
      </c>
      <c r="ET35" s="5" t="s">
        <v>18</v>
      </c>
      <c r="EU35" s="5">
        <v>1</v>
      </c>
      <c r="EV35" s="1">
        <f t="shared" si="236"/>
        <v>3</v>
      </c>
      <c r="EW35" s="1"/>
      <c r="EX35" s="1" t="str">
        <f t="shared" si="237"/>
        <v>Südkorea</v>
      </c>
      <c r="EY35" s="1" t="str">
        <f t="shared" si="238"/>
        <v>USA</v>
      </c>
      <c r="EZ35" s="1"/>
      <c r="FA35" s="5">
        <f ca="1" t="shared" si="239"/>
        <v>9</v>
      </c>
      <c r="FB35" s="5" t="s">
        <v>18</v>
      </c>
      <c r="FC35" s="5">
        <f ca="1" t="shared" si="240"/>
        <v>5</v>
      </c>
      <c r="FD35" s="1">
        <f t="shared" si="241"/>
        <v>0</v>
      </c>
      <c r="FE35" s="1"/>
      <c r="FF35" s="1" t="str">
        <f t="shared" si="242"/>
        <v>Südkorea</v>
      </c>
      <c r="FG35" s="1" t="str">
        <f t="shared" si="243"/>
        <v>USA</v>
      </c>
      <c r="FH35" s="1"/>
      <c r="FI35" s="5">
        <f ca="1" t="shared" si="244"/>
        <v>8</v>
      </c>
      <c r="FJ35" s="5" t="s">
        <v>18</v>
      </c>
      <c r="FK35" s="5">
        <f ca="1" t="shared" si="245"/>
        <v>0</v>
      </c>
      <c r="FL35" s="1">
        <f t="shared" si="246"/>
        <v>0</v>
      </c>
      <c r="FM35" s="1"/>
      <c r="FN35" s="1" t="str">
        <f t="shared" si="247"/>
        <v>Südkorea</v>
      </c>
      <c r="FO35" s="1" t="str">
        <f t="shared" si="248"/>
        <v>USA</v>
      </c>
      <c r="FP35" s="1"/>
      <c r="FQ35" s="5">
        <f t="shared" si="62"/>
        <v>1</v>
      </c>
      <c r="FR35" s="5" t="s">
        <v>18</v>
      </c>
      <c r="FS35" s="5">
        <f t="shared" si="63"/>
        <v>1</v>
      </c>
      <c r="FT35" s="1">
        <f t="shared" si="249"/>
        <v>3</v>
      </c>
    </row>
    <row r="36" spans="1:176" ht="13.5">
      <c r="A36" s="7">
        <v>37417.5625</v>
      </c>
      <c r="B36" s="4" t="s">
        <v>45</v>
      </c>
      <c r="C36" s="3" t="str">
        <f>W35</f>
        <v>Portugal</v>
      </c>
      <c r="D36" s="3" t="s">
        <v>17</v>
      </c>
      <c r="E36" s="3" t="str">
        <f>W33</f>
        <v>Polen</v>
      </c>
      <c r="F36" s="1"/>
      <c r="G36" s="33">
        <v>4</v>
      </c>
      <c r="H36" s="33" t="s">
        <v>18</v>
      </c>
      <c r="I36" s="33">
        <v>0</v>
      </c>
      <c r="J36" s="11" t="s">
        <v>19</v>
      </c>
      <c r="K36" s="1"/>
      <c r="L36" s="1"/>
      <c r="M36" s="1"/>
      <c r="N36" s="1"/>
      <c r="O36" s="1"/>
      <c r="R36" s="1">
        <f t="shared" si="188"/>
        <v>3</v>
      </c>
      <c r="S36" s="1">
        <f t="shared" si="189"/>
        <v>0</v>
      </c>
      <c r="T36" s="1">
        <f t="shared" si="190"/>
        <v>4</v>
      </c>
      <c r="U36" s="1">
        <f t="shared" si="191"/>
        <v>0</v>
      </c>
      <c r="V36" s="1"/>
      <c r="W36" s="1"/>
      <c r="X36" s="1"/>
      <c r="Y36" s="1"/>
      <c r="Z36" s="1"/>
      <c r="AA36" s="1"/>
      <c r="AB36" s="1"/>
      <c r="AC36" s="3"/>
      <c r="AD36" s="11"/>
      <c r="AE36" s="1"/>
      <c r="AF36" s="1"/>
      <c r="AG36" s="1" t="str">
        <f t="shared" si="192"/>
        <v>Portugal</v>
      </c>
      <c r="AH36" s="1" t="str">
        <f t="shared" si="193"/>
        <v>Polen</v>
      </c>
      <c r="AI36" s="1"/>
      <c r="AJ36" s="5">
        <v>2</v>
      </c>
      <c r="AK36" s="5" t="s">
        <v>18</v>
      </c>
      <c r="AL36" s="5">
        <v>1</v>
      </c>
      <c r="AM36" s="1">
        <f t="shared" si="194"/>
        <v>1</v>
      </c>
      <c r="AO36" s="1"/>
      <c r="AP36" s="1" t="str">
        <f t="shared" si="195"/>
        <v>Portugal</v>
      </c>
      <c r="AQ36" s="1" t="str">
        <f t="shared" si="196"/>
        <v>Polen</v>
      </c>
      <c r="AR36" s="1"/>
      <c r="AS36" s="33">
        <v>1</v>
      </c>
      <c r="AT36" s="33" t="s">
        <v>18</v>
      </c>
      <c r="AU36" s="33">
        <v>0</v>
      </c>
      <c r="AV36" s="1">
        <f t="shared" si="197"/>
        <v>1</v>
      </c>
      <c r="AW36" s="1"/>
      <c r="AX36" s="1" t="str">
        <f t="shared" si="198"/>
        <v>Portugal</v>
      </c>
      <c r="AY36" s="1" t="str">
        <f t="shared" si="199"/>
        <v>Polen</v>
      </c>
      <c r="AZ36" s="1"/>
      <c r="BA36" s="5">
        <v>2</v>
      </c>
      <c r="BB36" s="5" t="s">
        <v>18</v>
      </c>
      <c r="BC36" s="5">
        <v>0</v>
      </c>
      <c r="BD36" s="1">
        <f t="shared" si="200"/>
        <v>1</v>
      </c>
      <c r="BE36" s="1"/>
      <c r="BF36" s="1" t="str">
        <f t="shared" si="201"/>
        <v>Portugal</v>
      </c>
      <c r="BG36" s="1" t="str">
        <f t="shared" si="202"/>
        <v>Polen</v>
      </c>
      <c r="BH36" s="1"/>
      <c r="BI36" s="5">
        <v>2</v>
      </c>
      <c r="BJ36" s="5" t="s">
        <v>18</v>
      </c>
      <c r="BK36" s="5">
        <v>1</v>
      </c>
      <c r="BL36" s="1">
        <f t="shared" si="203"/>
        <v>1</v>
      </c>
      <c r="BM36" s="1"/>
      <c r="BN36" s="1" t="str">
        <f t="shared" si="204"/>
        <v>Portugal</v>
      </c>
      <c r="BO36" s="1" t="str">
        <f t="shared" si="205"/>
        <v>Polen</v>
      </c>
      <c r="BP36" s="1"/>
      <c r="BQ36" s="5">
        <v>0</v>
      </c>
      <c r="BR36" s="5" t="s">
        <v>18</v>
      </c>
      <c r="BS36" s="5">
        <v>0</v>
      </c>
      <c r="BT36" s="1">
        <f t="shared" si="206"/>
        <v>0</v>
      </c>
      <c r="BU36" s="1"/>
      <c r="BV36" s="1" t="str">
        <f t="shared" si="207"/>
        <v>Portugal</v>
      </c>
      <c r="BW36" s="1" t="str">
        <f t="shared" si="208"/>
        <v>Polen</v>
      </c>
      <c r="BX36" s="1"/>
      <c r="BY36" s="5">
        <v>9</v>
      </c>
      <c r="BZ36" s="5" t="s">
        <v>18</v>
      </c>
      <c r="CA36" s="5">
        <v>0</v>
      </c>
      <c r="CB36" s="1">
        <f t="shared" si="209"/>
        <v>1</v>
      </c>
      <c r="CC36" s="1"/>
      <c r="CD36" s="1" t="str">
        <f t="shared" si="210"/>
        <v>Portugal</v>
      </c>
      <c r="CE36" s="1" t="str">
        <f t="shared" si="211"/>
        <v>Polen</v>
      </c>
      <c r="CF36" s="1"/>
      <c r="CG36" s="5">
        <v>4</v>
      </c>
      <c r="CH36" s="5" t="s">
        <v>18</v>
      </c>
      <c r="CI36" s="5">
        <v>7</v>
      </c>
      <c r="CJ36" s="1">
        <f t="shared" si="212"/>
        <v>0</v>
      </c>
      <c r="CK36" s="1"/>
      <c r="CL36" s="1" t="str">
        <f t="shared" si="213"/>
        <v>Portugal</v>
      </c>
      <c r="CM36" s="1" t="str">
        <f t="shared" si="214"/>
        <v>Polen</v>
      </c>
      <c r="CN36" s="1"/>
      <c r="CO36" s="5">
        <v>1</v>
      </c>
      <c r="CP36" s="5" t="s">
        <v>18</v>
      </c>
      <c r="CQ36" s="5">
        <v>6</v>
      </c>
      <c r="CR36" s="1">
        <f t="shared" si="215"/>
        <v>0</v>
      </c>
      <c r="CS36" s="1"/>
      <c r="CT36" s="1" t="str">
        <f t="shared" si="216"/>
        <v>Portugal</v>
      </c>
      <c r="CU36" s="1" t="str">
        <f t="shared" si="217"/>
        <v>Polen</v>
      </c>
      <c r="CV36" s="1"/>
      <c r="CW36" s="5">
        <v>5</v>
      </c>
      <c r="CX36" s="5" t="s">
        <v>18</v>
      </c>
      <c r="CY36" s="5">
        <v>2</v>
      </c>
      <c r="CZ36" s="1">
        <f t="shared" si="218"/>
        <v>1</v>
      </c>
      <c r="DA36" s="1"/>
      <c r="DB36" s="1" t="str">
        <f t="shared" si="219"/>
        <v>Portugal</v>
      </c>
      <c r="DC36" s="1" t="str">
        <f t="shared" si="220"/>
        <v>Polen</v>
      </c>
      <c r="DD36" s="1"/>
      <c r="DE36" s="5">
        <v>1</v>
      </c>
      <c r="DF36" s="5" t="s">
        <v>18</v>
      </c>
      <c r="DG36" s="5">
        <v>1</v>
      </c>
      <c r="DH36" s="1">
        <f t="shared" si="221"/>
        <v>0</v>
      </c>
      <c r="DI36" s="1"/>
      <c r="DJ36" s="1" t="str">
        <f t="shared" si="222"/>
        <v>Portugal</v>
      </c>
      <c r="DK36" s="1" t="str">
        <f t="shared" si="223"/>
        <v>Polen</v>
      </c>
      <c r="DL36" s="1"/>
      <c r="DM36" s="5">
        <v>2</v>
      </c>
      <c r="DN36" s="5" t="s">
        <v>18</v>
      </c>
      <c r="DO36" s="5">
        <v>4</v>
      </c>
      <c r="DP36" s="1">
        <f t="shared" si="224"/>
        <v>0</v>
      </c>
      <c r="DQ36" s="1"/>
      <c r="DR36" s="1" t="str">
        <f t="shared" si="225"/>
        <v>Portugal</v>
      </c>
      <c r="DS36" s="1" t="str">
        <f t="shared" si="226"/>
        <v>Polen</v>
      </c>
      <c r="DT36" s="1"/>
      <c r="DU36" s="5">
        <v>0</v>
      </c>
      <c r="DV36" s="5" t="s">
        <v>18</v>
      </c>
      <c r="DW36" s="5">
        <v>5</v>
      </c>
      <c r="DX36" s="1">
        <f t="shared" si="227"/>
        <v>0</v>
      </c>
      <c r="DY36" s="1"/>
      <c r="DZ36" s="1" t="str">
        <f t="shared" si="228"/>
        <v>Portugal</v>
      </c>
      <c r="EA36" s="1" t="str">
        <f t="shared" si="229"/>
        <v>Polen</v>
      </c>
      <c r="EB36" s="1"/>
      <c r="EC36" s="5">
        <v>9</v>
      </c>
      <c r="ED36" s="5" t="s">
        <v>18</v>
      </c>
      <c r="EE36" s="5">
        <v>7</v>
      </c>
      <c r="EF36" s="1">
        <f t="shared" si="230"/>
        <v>1</v>
      </c>
      <c r="EG36" s="1"/>
      <c r="EH36" s="1" t="str">
        <f t="shared" si="231"/>
        <v>Portugal</v>
      </c>
      <c r="EI36" s="1" t="str">
        <f t="shared" si="232"/>
        <v>Polen</v>
      </c>
      <c r="EJ36" s="1"/>
      <c r="EK36" s="5">
        <v>2</v>
      </c>
      <c r="EL36" s="5" t="s">
        <v>18</v>
      </c>
      <c r="EM36" s="5">
        <v>1</v>
      </c>
      <c r="EN36" s="1">
        <f t="shared" si="233"/>
        <v>1</v>
      </c>
      <c r="EO36" s="1"/>
      <c r="EP36" s="1" t="str">
        <f t="shared" si="234"/>
        <v>Portugal</v>
      </c>
      <c r="EQ36" s="1" t="str">
        <f t="shared" si="235"/>
        <v>Polen</v>
      </c>
      <c r="ER36" s="1"/>
      <c r="ES36" s="5">
        <v>2</v>
      </c>
      <c r="ET36" s="5" t="s">
        <v>18</v>
      </c>
      <c r="EU36" s="5">
        <v>1</v>
      </c>
      <c r="EV36" s="1">
        <f t="shared" si="236"/>
        <v>1</v>
      </c>
      <c r="EW36" s="1"/>
      <c r="EX36" s="1" t="str">
        <f t="shared" si="237"/>
        <v>Portugal</v>
      </c>
      <c r="EY36" s="1" t="str">
        <f t="shared" si="238"/>
        <v>Polen</v>
      </c>
      <c r="EZ36" s="1"/>
      <c r="FA36" s="5">
        <f ca="1" t="shared" si="239"/>
        <v>7</v>
      </c>
      <c r="FB36" s="5" t="s">
        <v>18</v>
      </c>
      <c r="FC36" s="5">
        <f ca="1" t="shared" si="240"/>
        <v>6</v>
      </c>
      <c r="FD36" s="1">
        <f t="shared" si="241"/>
        <v>1</v>
      </c>
      <c r="FE36" s="1"/>
      <c r="FF36" s="1" t="str">
        <f t="shared" si="242"/>
        <v>Portugal</v>
      </c>
      <c r="FG36" s="1" t="str">
        <f t="shared" si="243"/>
        <v>Polen</v>
      </c>
      <c r="FH36" s="1"/>
      <c r="FI36" s="5">
        <f ca="1" t="shared" si="244"/>
        <v>0</v>
      </c>
      <c r="FJ36" s="5" t="s">
        <v>18</v>
      </c>
      <c r="FK36" s="5">
        <f ca="1" t="shared" si="245"/>
        <v>8</v>
      </c>
      <c r="FL36" s="1">
        <f t="shared" si="246"/>
        <v>0</v>
      </c>
      <c r="FM36" s="1"/>
      <c r="FN36" s="1" t="str">
        <f t="shared" si="247"/>
        <v>Portugal</v>
      </c>
      <c r="FO36" s="1" t="str">
        <f t="shared" si="248"/>
        <v>Polen</v>
      </c>
      <c r="FP36" s="1"/>
      <c r="FQ36" s="5">
        <f t="shared" si="62"/>
        <v>4</v>
      </c>
      <c r="FR36" s="5" t="s">
        <v>18</v>
      </c>
      <c r="FS36" s="5">
        <f t="shared" si="63"/>
        <v>0</v>
      </c>
      <c r="FT36" s="1">
        <f t="shared" si="249"/>
        <v>3</v>
      </c>
    </row>
    <row r="37" spans="1:176" ht="13.5">
      <c r="A37" s="7">
        <v>37421.5625</v>
      </c>
      <c r="B37" s="4" t="s">
        <v>29</v>
      </c>
      <c r="C37" s="3" t="str">
        <f>W35</f>
        <v>Portugal</v>
      </c>
      <c r="D37" s="3" t="s">
        <v>17</v>
      </c>
      <c r="E37" s="3" t="str">
        <f>W32</f>
        <v>Südkorea</v>
      </c>
      <c r="F37" s="1"/>
      <c r="G37" s="33">
        <v>0</v>
      </c>
      <c r="H37" s="33" t="s">
        <v>18</v>
      </c>
      <c r="I37" s="33">
        <v>1</v>
      </c>
      <c r="J37" s="11" t="s">
        <v>19</v>
      </c>
      <c r="L37" s="2" t="str">
        <f>L32</f>
        <v>Südkorea</v>
      </c>
      <c r="M37" s="2" t="s">
        <v>72</v>
      </c>
      <c r="R37" s="1">
        <f t="shared" si="188"/>
        <v>0</v>
      </c>
      <c r="S37" s="1">
        <f t="shared" si="189"/>
        <v>3</v>
      </c>
      <c r="T37" s="1">
        <f t="shared" si="190"/>
        <v>0</v>
      </c>
      <c r="U37" s="1">
        <f t="shared" si="191"/>
        <v>1</v>
      </c>
      <c r="AC37" s="3"/>
      <c r="AG37" s="1" t="str">
        <f t="shared" si="192"/>
        <v>Portugal</v>
      </c>
      <c r="AH37" s="1" t="str">
        <f t="shared" si="193"/>
        <v>Südkorea</v>
      </c>
      <c r="AJ37" s="5">
        <v>3</v>
      </c>
      <c r="AK37" s="5" t="s">
        <v>18</v>
      </c>
      <c r="AL37" s="5">
        <v>1</v>
      </c>
      <c r="AM37" s="1">
        <f t="shared" si="194"/>
        <v>0</v>
      </c>
      <c r="AP37" s="1" t="str">
        <f t="shared" si="195"/>
        <v>Portugal</v>
      </c>
      <c r="AQ37" s="1" t="str">
        <f t="shared" si="196"/>
        <v>Südkorea</v>
      </c>
      <c r="AS37" s="33">
        <v>1</v>
      </c>
      <c r="AT37" s="33" t="s">
        <v>18</v>
      </c>
      <c r="AU37" s="33">
        <v>0</v>
      </c>
      <c r="AV37" s="1">
        <f t="shared" si="197"/>
        <v>0</v>
      </c>
      <c r="AX37" s="1" t="str">
        <f t="shared" si="198"/>
        <v>Portugal</v>
      </c>
      <c r="AY37" s="1" t="str">
        <f t="shared" si="199"/>
        <v>Südkorea</v>
      </c>
      <c r="BA37" s="5">
        <v>2</v>
      </c>
      <c r="BB37" s="5" t="s">
        <v>18</v>
      </c>
      <c r="BC37" s="5">
        <v>1</v>
      </c>
      <c r="BD37" s="1">
        <f t="shared" si="200"/>
        <v>0</v>
      </c>
      <c r="BF37" s="1" t="str">
        <f t="shared" si="201"/>
        <v>Portugal</v>
      </c>
      <c r="BG37" s="1" t="str">
        <f t="shared" si="202"/>
        <v>Südkorea</v>
      </c>
      <c r="BI37" s="5">
        <v>2</v>
      </c>
      <c r="BJ37" s="5" t="s">
        <v>18</v>
      </c>
      <c r="BK37" s="5">
        <v>3</v>
      </c>
      <c r="BL37" s="1">
        <f t="shared" si="203"/>
        <v>2</v>
      </c>
      <c r="BN37" s="1" t="str">
        <f t="shared" si="204"/>
        <v>Portugal</v>
      </c>
      <c r="BO37" s="1" t="str">
        <f t="shared" si="205"/>
        <v>Südkorea</v>
      </c>
      <c r="BQ37" s="5">
        <v>2</v>
      </c>
      <c r="BR37" s="5" t="s">
        <v>18</v>
      </c>
      <c r="BS37" s="5">
        <v>7</v>
      </c>
      <c r="BT37" s="1">
        <f t="shared" si="206"/>
        <v>1</v>
      </c>
      <c r="BV37" s="1" t="str">
        <f t="shared" si="207"/>
        <v>Portugal</v>
      </c>
      <c r="BW37" s="1" t="str">
        <f t="shared" si="208"/>
        <v>Südkorea</v>
      </c>
      <c r="BY37" s="5">
        <v>1</v>
      </c>
      <c r="BZ37" s="5" t="s">
        <v>18</v>
      </c>
      <c r="CA37" s="5">
        <v>2</v>
      </c>
      <c r="CB37" s="1">
        <f t="shared" si="209"/>
        <v>2</v>
      </c>
      <c r="CD37" s="1" t="str">
        <f t="shared" si="210"/>
        <v>Portugal</v>
      </c>
      <c r="CE37" s="1" t="str">
        <f t="shared" si="211"/>
        <v>Südkorea</v>
      </c>
      <c r="CG37" s="5">
        <v>4</v>
      </c>
      <c r="CH37" s="5" t="s">
        <v>18</v>
      </c>
      <c r="CI37" s="5">
        <v>0</v>
      </c>
      <c r="CJ37" s="1">
        <f t="shared" si="212"/>
        <v>0</v>
      </c>
      <c r="CL37" s="1" t="str">
        <f t="shared" si="213"/>
        <v>Portugal</v>
      </c>
      <c r="CM37" s="1" t="str">
        <f t="shared" si="214"/>
        <v>Südkorea</v>
      </c>
      <c r="CO37" s="5">
        <v>2</v>
      </c>
      <c r="CP37" s="5" t="s">
        <v>18</v>
      </c>
      <c r="CQ37" s="5">
        <v>5</v>
      </c>
      <c r="CR37" s="1">
        <f t="shared" si="215"/>
        <v>1</v>
      </c>
      <c r="CT37" s="1" t="str">
        <f t="shared" si="216"/>
        <v>Portugal</v>
      </c>
      <c r="CU37" s="1" t="str">
        <f t="shared" si="217"/>
        <v>Südkorea</v>
      </c>
      <c r="CW37" s="5">
        <v>4</v>
      </c>
      <c r="CX37" s="5" t="s">
        <v>18</v>
      </c>
      <c r="CY37" s="5">
        <v>6</v>
      </c>
      <c r="CZ37" s="1">
        <f t="shared" si="218"/>
        <v>1</v>
      </c>
      <c r="DB37" s="1" t="str">
        <f t="shared" si="219"/>
        <v>Portugal</v>
      </c>
      <c r="DC37" s="1" t="str">
        <f t="shared" si="220"/>
        <v>Südkorea</v>
      </c>
      <c r="DE37" s="5">
        <v>2</v>
      </c>
      <c r="DF37" s="5" t="s">
        <v>18</v>
      </c>
      <c r="DG37" s="5">
        <v>2</v>
      </c>
      <c r="DH37" s="1">
        <f t="shared" si="221"/>
        <v>0</v>
      </c>
      <c r="DJ37" s="1" t="str">
        <f t="shared" si="222"/>
        <v>Portugal</v>
      </c>
      <c r="DK37" s="1" t="str">
        <f t="shared" si="223"/>
        <v>Südkorea</v>
      </c>
      <c r="DM37" s="5">
        <v>7</v>
      </c>
      <c r="DN37" s="5" t="s">
        <v>18</v>
      </c>
      <c r="DO37" s="5">
        <v>8</v>
      </c>
      <c r="DP37" s="1">
        <f t="shared" si="224"/>
        <v>2</v>
      </c>
      <c r="DR37" s="1" t="str">
        <f t="shared" si="225"/>
        <v>Portugal</v>
      </c>
      <c r="DS37" s="1" t="str">
        <f t="shared" si="226"/>
        <v>Südkorea</v>
      </c>
      <c r="DU37" s="5">
        <v>1</v>
      </c>
      <c r="DV37" s="5" t="s">
        <v>18</v>
      </c>
      <c r="DW37" s="5">
        <v>6</v>
      </c>
      <c r="DX37" s="1">
        <f t="shared" si="227"/>
        <v>1</v>
      </c>
      <c r="DZ37" s="1" t="str">
        <f t="shared" si="228"/>
        <v>Portugal</v>
      </c>
      <c r="EA37" s="1" t="str">
        <f t="shared" si="229"/>
        <v>Südkorea</v>
      </c>
      <c r="EC37" s="5">
        <v>2</v>
      </c>
      <c r="ED37" s="5" t="s">
        <v>18</v>
      </c>
      <c r="EE37" s="5">
        <v>9</v>
      </c>
      <c r="EF37" s="1">
        <f t="shared" si="230"/>
        <v>1</v>
      </c>
      <c r="EH37" s="1" t="str">
        <f t="shared" si="231"/>
        <v>Portugal</v>
      </c>
      <c r="EI37" s="1" t="str">
        <f t="shared" si="232"/>
        <v>Südkorea</v>
      </c>
      <c r="EK37" s="5">
        <v>3</v>
      </c>
      <c r="EL37" s="5" t="s">
        <v>18</v>
      </c>
      <c r="EM37" s="5">
        <v>0</v>
      </c>
      <c r="EN37" s="1">
        <f t="shared" si="233"/>
        <v>0</v>
      </c>
      <c r="EP37" s="1" t="str">
        <f t="shared" si="234"/>
        <v>Portugal</v>
      </c>
      <c r="EQ37" s="1" t="str">
        <f t="shared" si="235"/>
        <v>Südkorea</v>
      </c>
      <c r="ES37" s="5">
        <v>2</v>
      </c>
      <c r="ET37" s="5" t="s">
        <v>18</v>
      </c>
      <c r="EU37" s="5">
        <v>1</v>
      </c>
      <c r="EV37" s="1">
        <f t="shared" si="236"/>
        <v>0</v>
      </c>
      <c r="EX37" s="1" t="str">
        <f t="shared" si="237"/>
        <v>Portugal</v>
      </c>
      <c r="EY37" s="1" t="str">
        <f t="shared" si="238"/>
        <v>Südkorea</v>
      </c>
      <c r="FA37" s="5">
        <f ca="1" t="shared" si="239"/>
        <v>4</v>
      </c>
      <c r="FB37" s="5" t="s">
        <v>18</v>
      </c>
      <c r="FC37" s="5">
        <f ca="1" t="shared" si="240"/>
        <v>8</v>
      </c>
      <c r="FD37" s="1">
        <f t="shared" si="241"/>
        <v>1</v>
      </c>
      <c r="FF37" s="1" t="str">
        <f t="shared" si="242"/>
        <v>Portugal</v>
      </c>
      <c r="FG37" s="1" t="str">
        <f t="shared" si="243"/>
        <v>Südkorea</v>
      </c>
      <c r="FI37" s="5">
        <f ca="1" t="shared" si="244"/>
        <v>4</v>
      </c>
      <c r="FJ37" s="5" t="s">
        <v>18</v>
      </c>
      <c r="FK37" s="5">
        <f ca="1" t="shared" si="245"/>
        <v>6</v>
      </c>
      <c r="FL37" s="1">
        <f t="shared" si="246"/>
        <v>1</v>
      </c>
      <c r="FN37" s="1" t="str">
        <f t="shared" si="247"/>
        <v>Portugal</v>
      </c>
      <c r="FO37" s="1" t="str">
        <f t="shared" si="248"/>
        <v>Südkorea</v>
      </c>
      <c r="FQ37" s="5">
        <f t="shared" si="62"/>
        <v>0</v>
      </c>
      <c r="FR37" s="5" t="s">
        <v>18</v>
      </c>
      <c r="FS37" s="5">
        <f t="shared" si="63"/>
        <v>1</v>
      </c>
      <c r="FT37" s="1">
        <f t="shared" si="249"/>
        <v>3</v>
      </c>
    </row>
    <row r="38" spans="1:176" ht="13.5">
      <c r="A38" s="7">
        <v>37421.5625</v>
      </c>
      <c r="B38" s="4" t="s">
        <v>48</v>
      </c>
      <c r="C38" s="3" t="str">
        <f>W33</f>
        <v>Polen</v>
      </c>
      <c r="D38" s="3" t="s">
        <v>17</v>
      </c>
      <c r="E38" s="3" t="str">
        <f>W34</f>
        <v>USA</v>
      </c>
      <c r="F38" s="1"/>
      <c r="G38" s="33">
        <v>3</v>
      </c>
      <c r="H38" s="33" t="s">
        <v>18</v>
      </c>
      <c r="I38" s="33">
        <v>1</v>
      </c>
      <c r="J38" s="11" t="s">
        <v>19</v>
      </c>
      <c r="L38" s="2" t="str">
        <f>L33</f>
        <v>USA</v>
      </c>
      <c r="M38" s="2" t="s">
        <v>73</v>
      </c>
      <c r="R38" s="1">
        <f t="shared" si="188"/>
        <v>3</v>
      </c>
      <c r="S38" s="1">
        <f t="shared" si="189"/>
        <v>0</v>
      </c>
      <c r="T38" s="1">
        <f t="shared" si="190"/>
        <v>3</v>
      </c>
      <c r="U38" s="1">
        <f t="shared" si="191"/>
        <v>1</v>
      </c>
      <c r="AC38" s="3"/>
      <c r="AG38" s="1" t="str">
        <f t="shared" si="192"/>
        <v>Polen</v>
      </c>
      <c r="AH38" s="1" t="str">
        <f t="shared" si="193"/>
        <v>USA</v>
      </c>
      <c r="AJ38" s="5">
        <v>3</v>
      </c>
      <c r="AK38" s="5" t="s">
        <v>18</v>
      </c>
      <c r="AL38" s="5">
        <v>2</v>
      </c>
      <c r="AM38" s="1">
        <f t="shared" si="194"/>
        <v>1</v>
      </c>
      <c r="AP38" s="1" t="str">
        <f t="shared" si="195"/>
        <v>Polen</v>
      </c>
      <c r="AQ38" s="1" t="str">
        <f t="shared" si="196"/>
        <v>USA</v>
      </c>
      <c r="AS38" s="33">
        <v>0</v>
      </c>
      <c r="AT38" s="33" t="s">
        <v>18</v>
      </c>
      <c r="AU38" s="33">
        <v>0</v>
      </c>
      <c r="AV38" s="1">
        <f t="shared" si="197"/>
        <v>0</v>
      </c>
      <c r="AX38" s="1" t="str">
        <f t="shared" si="198"/>
        <v>Polen</v>
      </c>
      <c r="AY38" s="1" t="str">
        <f t="shared" si="199"/>
        <v>USA</v>
      </c>
      <c r="BA38" s="5">
        <v>2</v>
      </c>
      <c r="BB38" s="5" t="s">
        <v>18</v>
      </c>
      <c r="BC38" s="5">
        <v>2</v>
      </c>
      <c r="BD38" s="1">
        <f t="shared" si="200"/>
        <v>0</v>
      </c>
      <c r="BF38" s="1" t="str">
        <f t="shared" si="201"/>
        <v>Polen</v>
      </c>
      <c r="BG38" s="1" t="str">
        <f t="shared" si="202"/>
        <v>USA</v>
      </c>
      <c r="BI38" s="5">
        <v>0</v>
      </c>
      <c r="BJ38" s="5" t="s">
        <v>18</v>
      </c>
      <c r="BK38" s="5">
        <v>1</v>
      </c>
      <c r="BL38" s="1">
        <f t="shared" si="203"/>
        <v>0</v>
      </c>
      <c r="BN38" s="1" t="str">
        <f t="shared" si="204"/>
        <v>Polen</v>
      </c>
      <c r="BO38" s="1" t="str">
        <f t="shared" si="205"/>
        <v>USA</v>
      </c>
      <c r="BQ38" s="5">
        <v>4</v>
      </c>
      <c r="BR38" s="5" t="s">
        <v>18</v>
      </c>
      <c r="BS38" s="5">
        <v>8</v>
      </c>
      <c r="BT38" s="1">
        <f t="shared" si="206"/>
        <v>0</v>
      </c>
      <c r="BV38" s="1" t="str">
        <f t="shared" si="207"/>
        <v>Polen</v>
      </c>
      <c r="BW38" s="1" t="str">
        <f t="shared" si="208"/>
        <v>USA</v>
      </c>
      <c r="BY38" s="5">
        <v>9</v>
      </c>
      <c r="BZ38" s="5" t="s">
        <v>18</v>
      </c>
      <c r="CA38" s="5">
        <v>7</v>
      </c>
      <c r="CB38" s="1">
        <f t="shared" si="209"/>
        <v>2</v>
      </c>
      <c r="CD38" s="1" t="str">
        <f t="shared" si="210"/>
        <v>Polen</v>
      </c>
      <c r="CE38" s="1" t="str">
        <f t="shared" si="211"/>
        <v>USA</v>
      </c>
      <c r="CG38" s="5">
        <v>8</v>
      </c>
      <c r="CH38" s="5" t="s">
        <v>18</v>
      </c>
      <c r="CI38" s="5">
        <v>7</v>
      </c>
      <c r="CJ38" s="1">
        <f t="shared" si="212"/>
        <v>1</v>
      </c>
      <c r="CL38" s="1" t="str">
        <f t="shared" si="213"/>
        <v>Polen</v>
      </c>
      <c r="CM38" s="1" t="str">
        <f t="shared" si="214"/>
        <v>USA</v>
      </c>
      <c r="CO38" s="5">
        <v>9</v>
      </c>
      <c r="CP38" s="5" t="s">
        <v>18</v>
      </c>
      <c r="CQ38" s="5">
        <v>4</v>
      </c>
      <c r="CR38" s="1">
        <f t="shared" si="215"/>
        <v>1</v>
      </c>
      <c r="CT38" s="1" t="str">
        <f t="shared" si="216"/>
        <v>Polen</v>
      </c>
      <c r="CU38" s="1" t="str">
        <f t="shared" si="217"/>
        <v>USA</v>
      </c>
      <c r="CW38" s="5">
        <v>0</v>
      </c>
      <c r="CX38" s="5" t="s">
        <v>18</v>
      </c>
      <c r="CY38" s="5">
        <v>4</v>
      </c>
      <c r="CZ38" s="1">
        <f t="shared" si="218"/>
        <v>0</v>
      </c>
      <c r="DB38" s="1" t="str">
        <f t="shared" si="219"/>
        <v>Polen</v>
      </c>
      <c r="DC38" s="1" t="str">
        <f t="shared" si="220"/>
        <v>USA</v>
      </c>
      <c r="DE38" s="5">
        <v>1</v>
      </c>
      <c r="DF38" s="5" t="s">
        <v>18</v>
      </c>
      <c r="DG38" s="5">
        <v>0</v>
      </c>
      <c r="DH38" s="1">
        <f t="shared" si="221"/>
        <v>1</v>
      </c>
      <c r="DJ38" s="1" t="str">
        <f t="shared" si="222"/>
        <v>Polen</v>
      </c>
      <c r="DK38" s="1" t="str">
        <f t="shared" si="223"/>
        <v>USA</v>
      </c>
      <c r="DM38" s="5">
        <v>6</v>
      </c>
      <c r="DN38" s="5" t="s">
        <v>18</v>
      </c>
      <c r="DO38" s="5">
        <v>2</v>
      </c>
      <c r="DP38" s="1">
        <f t="shared" si="224"/>
        <v>1</v>
      </c>
      <c r="DR38" s="1" t="str">
        <f t="shared" si="225"/>
        <v>Polen</v>
      </c>
      <c r="DS38" s="1" t="str">
        <f t="shared" si="226"/>
        <v>USA</v>
      </c>
      <c r="DU38" s="5">
        <v>9</v>
      </c>
      <c r="DV38" s="5" t="s">
        <v>18</v>
      </c>
      <c r="DW38" s="5">
        <v>5</v>
      </c>
      <c r="DX38" s="1">
        <f t="shared" si="227"/>
        <v>1</v>
      </c>
      <c r="DZ38" s="1" t="str">
        <f t="shared" si="228"/>
        <v>Polen</v>
      </c>
      <c r="EA38" s="1" t="str">
        <f t="shared" si="229"/>
        <v>USA</v>
      </c>
      <c r="EC38" s="5">
        <v>8</v>
      </c>
      <c r="ED38" s="5" t="s">
        <v>18</v>
      </c>
      <c r="EE38" s="5">
        <v>4</v>
      </c>
      <c r="EF38" s="1">
        <f t="shared" si="230"/>
        <v>1</v>
      </c>
      <c r="EH38" s="1" t="str">
        <f t="shared" si="231"/>
        <v>Polen</v>
      </c>
      <c r="EI38" s="1" t="str">
        <f t="shared" si="232"/>
        <v>USA</v>
      </c>
      <c r="EK38" s="5">
        <v>1</v>
      </c>
      <c r="EL38" s="5" t="s">
        <v>18</v>
      </c>
      <c r="EM38" s="5">
        <v>2</v>
      </c>
      <c r="EN38" s="1">
        <f t="shared" si="233"/>
        <v>0</v>
      </c>
      <c r="EP38" s="1" t="str">
        <f t="shared" si="234"/>
        <v>Polen</v>
      </c>
      <c r="EQ38" s="1" t="str">
        <f t="shared" si="235"/>
        <v>USA</v>
      </c>
      <c r="ES38" s="5">
        <v>2</v>
      </c>
      <c r="ET38" s="5" t="s">
        <v>18</v>
      </c>
      <c r="EU38" s="5">
        <v>1</v>
      </c>
      <c r="EV38" s="1">
        <f t="shared" si="236"/>
        <v>1</v>
      </c>
      <c r="EX38" s="1" t="str">
        <f t="shared" si="237"/>
        <v>Polen</v>
      </c>
      <c r="EY38" s="1" t="str">
        <f t="shared" si="238"/>
        <v>USA</v>
      </c>
      <c r="FA38" s="5">
        <f ca="1" t="shared" si="239"/>
        <v>9</v>
      </c>
      <c r="FB38" s="5" t="s">
        <v>18</v>
      </c>
      <c r="FC38" s="5">
        <f ca="1" t="shared" si="240"/>
        <v>1</v>
      </c>
      <c r="FD38" s="1">
        <f t="shared" si="241"/>
        <v>1</v>
      </c>
      <c r="FF38" s="1" t="str">
        <f t="shared" si="242"/>
        <v>Polen</v>
      </c>
      <c r="FG38" s="1" t="str">
        <f t="shared" si="243"/>
        <v>USA</v>
      </c>
      <c r="FI38" s="5">
        <f ca="1" t="shared" si="244"/>
        <v>3</v>
      </c>
      <c r="FJ38" s="5" t="s">
        <v>18</v>
      </c>
      <c r="FK38" s="5">
        <f ca="1" t="shared" si="245"/>
        <v>0</v>
      </c>
      <c r="FL38" s="1">
        <f t="shared" si="246"/>
        <v>1</v>
      </c>
      <c r="FN38" s="1" t="str">
        <f t="shared" si="247"/>
        <v>Polen</v>
      </c>
      <c r="FO38" s="1" t="str">
        <f t="shared" si="248"/>
        <v>USA</v>
      </c>
      <c r="FQ38" s="5">
        <f t="shared" si="62"/>
        <v>3</v>
      </c>
      <c r="FR38" s="5" t="s">
        <v>18</v>
      </c>
      <c r="FS38" s="5">
        <f t="shared" si="63"/>
        <v>1</v>
      </c>
      <c r="FT38" s="1">
        <f t="shared" si="249"/>
        <v>3</v>
      </c>
    </row>
    <row r="39" spans="2:176" ht="13.5">
      <c r="B39" s="3"/>
      <c r="D39" s="3"/>
      <c r="E39" s="3"/>
      <c r="AC39" s="3"/>
      <c r="AG39" s="1"/>
      <c r="AM39" s="1"/>
      <c r="AP39" s="1"/>
      <c r="AS39" s="34"/>
      <c r="AT39" s="34"/>
      <c r="AU39" s="34"/>
      <c r="AV39" s="1"/>
      <c r="AX39" s="1"/>
      <c r="BD39" s="1"/>
      <c r="BF39" s="1"/>
      <c r="BL39" s="1"/>
      <c r="BN39" s="1"/>
      <c r="BT39" s="1"/>
      <c r="BV39" s="1"/>
      <c r="CB39" s="1"/>
      <c r="CD39" s="1"/>
      <c r="CJ39" s="1"/>
      <c r="CL39" s="1"/>
      <c r="CR39" s="1"/>
      <c r="CT39" s="1"/>
      <c r="CZ39" s="1"/>
      <c r="DB39" s="1"/>
      <c r="DH39" s="1"/>
      <c r="DJ39" s="1"/>
      <c r="DP39" s="1"/>
      <c r="DR39" s="1"/>
      <c r="DX39" s="1"/>
      <c r="DZ39" s="1"/>
      <c r="EF39" s="1"/>
      <c r="EH39" s="1"/>
      <c r="EN39" s="1"/>
      <c r="EP39" s="1"/>
      <c r="EV39" s="1"/>
      <c r="EX39" s="1"/>
      <c r="FD39" s="1"/>
      <c r="FF39" s="1"/>
      <c r="FL39" s="1"/>
      <c r="FN39" s="1"/>
      <c r="FQ39" s="10"/>
      <c r="FR39" s="10"/>
      <c r="FS39" s="10"/>
      <c r="FT39" s="1"/>
    </row>
    <row r="40" spans="2:176" ht="13.5">
      <c r="B40" s="3"/>
      <c r="C40" s="3"/>
      <c r="D40" s="3"/>
      <c r="E40" s="3"/>
      <c r="J40" s="11" t="s">
        <v>19</v>
      </c>
      <c r="AC40" s="3"/>
      <c r="AG40" s="19" t="s">
        <v>34</v>
      </c>
      <c r="AH40" s="13" t="s">
        <v>74</v>
      </c>
      <c r="AI40" s="1"/>
      <c r="AM40" s="1">
        <f>IF(OR(AH40=$L37,AH40=$L38),2,0)</f>
        <v>2</v>
      </c>
      <c r="AP40" s="19" t="s">
        <v>34</v>
      </c>
      <c r="AQ40" s="5" t="s">
        <v>75</v>
      </c>
      <c r="AR40" s="1"/>
      <c r="AS40" s="34"/>
      <c r="AT40" s="34"/>
      <c r="AU40" s="34"/>
      <c r="AV40" s="1">
        <f>IF(OR(AQ40=$L37,AQ40=$L38),2,0)</f>
        <v>0</v>
      </c>
      <c r="AX40" s="19" t="s">
        <v>34</v>
      </c>
      <c r="AY40" s="13" t="s">
        <v>71</v>
      </c>
      <c r="AZ40" s="1"/>
      <c r="BD40" s="1">
        <f>IF(OR(AY40=$L37,AY40=$L38),2,0)</f>
        <v>0</v>
      </c>
      <c r="BF40" s="19" t="s">
        <v>34</v>
      </c>
      <c r="BG40" s="13" t="s">
        <v>75</v>
      </c>
      <c r="BH40" s="1"/>
      <c r="BL40" s="1">
        <f>IF(OR(BG40=$L37,BG40=$L38),2,0)</f>
        <v>0</v>
      </c>
      <c r="BN40" s="19" t="s">
        <v>34</v>
      </c>
      <c r="BO40" s="5" t="s">
        <v>74</v>
      </c>
      <c r="BP40" s="1"/>
      <c r="BT40" s="1">
        <f>IF(OR(BO40=$L37,BO40=$L38),2,0)</f>
        <v>2</v>
      </c>
      <c r="BV40" s="19" t="s">
        <v>34</v>
      </c>
      <c r="BW40" s="13" t="s">
        <v>76</v>
      </c>
      <c r="BX40" s="1"/>
      <c r="CB40" s="1">
        <f>IF(OR(BW40=$L37,BW40=$L38),2,0)</f>
        <v>0</v>
      </c>
      <c r="CD40" s="19" t="s">
        <v>34</v>
      </c>
      <c r="CE40" s="13" t="s">
        <v>77</v>
      </c>
      <c r="CF40" s="1"/>
      <c r="CJ40" s="1">
        <f>IF(OR(CE40=$L37,CE40=$L38),2,0)</f>
        <v>2</v>
      </c>
      <c r="CL40" s="19" t="s">
        <v>34</v>
      </c>
      <c r="CM40" s="13" t="s">
        <v>75</v>
      </c>
      <c r="CN40" s="1"/>
      <c r="CR40" s="1">
        <f>IF(OR(CM40=$L37,CM40=$L38),2,0)</f>
        <v>0</v>
      </c>
      <c r="CT40" s="19" t="s">
        <v>34</v>
      </c>
      <c r="CU40" s="13" t="s">
        <v>75</v>
      </c>
      <c r="CV40" s="1"/>
      <c r="CZ40" s="1">
        <f>IF(OR(CU40=$L37,CU40=$L38),2,0)</f>
        <v>0</v>
      </c>
      <c r="DB40" s="19" t="s">
        <v>34</v>
      </c>
      <c r="DC40" s="13" t="s">
        <v>74</v>
      </c>
      <c r="DD40" s="1"/>
      <c r="DH40" s="1">
        <f>IF(OR(DC40=$L37,DC40=$L38),2,0)</f>
        <v>2</v>
      </c>
      <c r="DJ40" s="19" t="s">
        <v>34</v>
      </c>
      <c r="DK40" s="13" t="s">
        <v>76</v>
      </c>
      <c r="DL40" s="1"/>
      <c r="DP40" s="1">
        <f>IF(OR(DK40=$L37,DK40=$L38),2,0)</f>
        <v>0</v>
      </c>
      <c r="DR40" s="19" t="s">
        <v>34</v>
      </c>
      <c r="DS40" s="13" t="s">
        <v>75</v>
      </c>
      <c r="DT40" s="1"/>
      <c r="DX40" s="1">
        <f>IF(OR(DS40=$L37,DS40=$L38),2,0)</f>
        <v>0</v>
      </c>
      <c r="DZ40" s="19" t="s">
        <v>34</v>
      </c>
      <c r="EA40" s="5" t="s">
        <v>77</v>
      </c>
      <c r="EB40" s="1"/>
      <c r="EF40" s="1">
        <f>IF(OR(EA40=$L37,EA40=$L38),2,0)</f>
        <v>2</v>
      </c>
      <c r="EH40" s="19" t="s">
        <v>34</v>
      </c>
      <c r="EI40" s="13" t="s">
        <v>77</v>
      </c>
      <c r="EJ40" s="1"/>
      <c r="EN40" s="1">
        <f>IF(OR(EI40=$L37,EI40=$L38),2,0)</f>
        <v>2</v>
      </c>
      <c r="EP40" s="19" t="s">
        <v>34</v>
      </c>
      <c r="EQ40" s="13" t="s">
        <v>75</v>
      </c>
      <c r="ER40" s="1"/>
      <c r="EV40" s="1">
        <f>IF(OR(EQ40=$L37,EQ40=$L38),2,0)</f>
        <v>0</v>
      </c>
      <c r="EX40" s="19" t="s">
        <v>34</v>
      </c>
      <c r="EY40" s="5" t="str">
        <f>IF($A$117="","team 1D",$L37)</f>
        <v>Südkorea</v>
      </c>
      <c r="EZ40" s="1"/>
      <c r="FD40" s="1">
        <f>IF(OR(EY40=$L37,EY40=$L38),2,0)</f>
        <v>2</v>
      </c>
      <c r="FF40" s="19" t="s">
        <v>34</v>
      </c>
      <c r="FG40" s="5" t="str">
        <f>IF($A$117="","team 1D",$L37)</f>
        <v>Südkorea</v>
      </c>
      <c r="FH40" s="1"/>
      <c r="FL40" s="1">
        <f>IF(OR(FG40=$L37,FG40=$L38),2,0)</f>
        <v>2</v>
      </c>
      <c r="FN40" s="19" t="s">
        <v>34</v>
      </c>
      <c r="FO40" s="13" t="str">
        <f>L37</f>
        <v>Südkorea</v>
      </c>
      <c r="FP40" s="1"/>
      <c r="FQ40" s="10"/>
      <c r="FR40" s="10"/>
      <c r="FS40" s="10"/>
      <c r="FT40" s="1">
        <f>IF(OR(FO40=$L37,FO40=$L38),2,0)</f>
        <v>2</v>
      </c>
    </row>
    <row r="41" spans="1:176" ht="13.5">
      <c r="A41" s="1" t="s">
        <v>0</v>
      </c>
      <c r="B41" s="3" t="s">
        <v>78</v>
      </c>
      <c r="C41" s="1"/>
      <c r="D41" s="1"/>
      <c r="E41" s="1"/>
      <c r="F41" s="1"/>
      <c r="J41" s="11" t="s">
        <v>19</v>
      </c>
      <c r="K41" s="1"/>
      <c r="L41" s="3" t="s">
        <v>4</v>
      </c>
      <c r="M41" s="1" t="s">
        <v>5</v>
      </c>
      <c r="N41" s="1" t="s">
        <v>6</v>
      </c>
      <c r="O41" s="1" t="s">
        <v>7</v>
      </c>
      <c r="P41" s="1" t="s">
        <v>8</v>
      </c>
      <c r="Q41" s="1"/>
      <c r="R41" s="1"/>
      <c r="S41" s="1"/>
      <c r="T41" s="1"/>
      <c r="U41" s="1"/>
      <c r="V41" s="1"/>
      <c r="W41" s="3" t="s">
        <v>9</v>
      </c>
      <c r="X41" s="1" t="s">
        <v>5</v>
      </c>
      <c r="Y41" s="1" t="s">
        <v>6</v>
      </c>
      <c r="Z41" s="1" t="s">
        <v>7</v>
      </c>
      <c r="AA41" s="1" t="s">
        <v>8</v>
      </c>
      <c r="AB41" s="1" t="s">
        <v>10</v>
      </c>
      <c r="AC41" s="6"/>
      <c r="AD41" s="11" t="s">
        <v>11</v>
      </c>
      <c r="AE41" s="1"/>
      <c r="AF41" s="1"/>
      <c r="AG41" s="1"/>
      <c r="AH41" s="14" t="s">
        <v>75</v>
      </c>
      <c r="AI41" s="1"/>
      <c r="AM41" s="1">
        <f>IF(OR(AH41=$L37,AH41=$L38),2,0)</f>
        <v>0</v>
      </c>
      <c r="AO41" s="1"/>
      <c r="AP41" s="1"/>
      <c r="AQ41" s="5" t="s">
        <v>74</v>
      </c>
      <c r="AR41" s="1"/>
      <c r="AS41" s="34"/>
      <c r="AT41" s="34"/>
      <c r="AU41" s="34"/>
      <c r="AV41" s="1">
        <f>IF(OR(AQ41=$L37,AQ41=$L38),2,0)</f>
        <v>2</v>
      </c>
      <c r="AW41" s="1"/>
      <c r="AX41" s="1"/>
      <c r="AY41" s="14" t="s">
        <v>68</v>
      </c>
      <c r="AZ41" s="1"/>
      <c r="BD41" s="1">
        <f>IF(OR(AY41=$L37,AY41=$L38),2,0)</f>
        <v>2</v>
      </c>
      <c r="BE41" s="1"/>
      <c r="BF41" s="1"/>
      <c r="BG41" s="14" t="s">
        <v>74</v>
      </c>
      <c r="BH41" s="1"/>
      <c r="BL41" s="1">
        <f>IF(OR(BG41=$L37,BG41=$L38),2,0)</f>
        <v>2</v>
      </c>
      <c r="BM41" s="1"/>
      <c r="BN41" s="1"/>
      <c r="BO41" s="5" t="s">
        <v>75</v>
      </c>
      <c r="BP41" s="1"/>
      <c r="BT41" s="1">
        <f>IF(OR(BO41=$L37,BO41=$L38),2,0)</f>
        <v>0</v>
      </c>
      <c r="BU41" s="1"/>
      <c r="BV41" s="1"/>
      <c r="BW41" s="14" t="s">
        <v>74</v>
      </c>
      <c r="BX41" s="1"/>
      <c r="CB41" s="1">
        <f>IF(OR(BW41=$L37,BW41=$L38),2,0)</f>
        <v>2</v>
      </c>
      <c r="CC41" s="1"/>
      <c r="CD41" s="1"/>
      <c r="CE41" s="14" t="s">
        <v>76</v>
      </c>
      <c r="CF41" s="1"/>
      <c r="CJ41" s="1">
        <f>IF(OR(CE41=$L37,CE41=$L38),2,0)</f>
        <v>0</v>
      </c>
      <c r="CK41" s="1"/>
      <c r="CL41" s="1"/>
      <c r="CM41" s="14" t="s">
        <v>77</v>
      </c>
      <c r="CN41" s="1"/>
      <c r="CR41" s="1">
        <f>IF(OR(CM41=$L37,CM41=$L38),2,0)</f>
        <v>2</v>
      </c>
      <c r="CS41" s="1"/>
      <c r="CT41" s="1"/>
      <c r="CU41" s="14" t="s">
        <v>76</v>
      </c>
      <c r="CV41" s="1"/>
      <c r="CZ41" s="1">
        <f>IF(OR(CU41=$L37,CU41=$L38),2,0)</f>
        <v>0</v>
      </c>
      <c r="DA41" s="1"/>
      <c r="DB41" s="1"/>
      <c r="DC41" s="14" t="s">
        <v>75</v>
      </c>
      <c r="DD41" s="1"/>
      <c r="DH41" s="1">
        <f>IF(OR(DC41=$L37,DC41=$L38),2,0)</f>
        <v>0</v>
      </c>
      <c r="DI41" s="1"/>
      <c r="DJ41" s="1"/>
      <c r="DK41" s="14" t="s">
        <v>75</v>
      </c>
      <c r="DL41" s="1"/>
      <c r="DP41" s="1">
        <f>IF(OR(DK41=$L37,DK41=$L38),2,0)</f>
        <v>0</v>
      </c>
      <c r="DQ41" s="1"/>
      <c r="DR41" s="1"/>
      <c r="DS41" s="14" t="s">
        <v>76</v>
      </c>
      <c r="DT41" s="1"/>
      <c r="DX41" s="1">
        <f>IF(OR(DS41=$L37,DS41=$L38),2,0)</f>
        <v>0</v>
      </c>
      <c r="DY41" s="1"/>
      <c r="DZ41" s="1"/>
      <c r="EA41" s="5" t="s">
        <v>74</v>
      </c>
      <c r="EB41" s="1"/>
      <c r="EF41" s="1">
        <f>IF(OR(EA41=$L37,EA41=$L38),2,0)</f>
        <v>2</v>
      </c>
      <c r="EG41" s="1"/>
      <c r="EH41" s="1"/>
      <c r="EI41" s="14" t="s">
        <v>75</v>
      </c>
      <c r="EJ41" s="1"/>
      <c r="EN41" s="1">
        <f>IF(OR(EI41=$L37,EI41=$L38),2,0)</f>
        <v>0</v>
      </c>
      <c r="EO41" s="1"/>
      <c r="EP41" s="1"/>
      <c r="EQ41" s="14" t="s">
        <v>76</v>
      </c>
      <c r="ER41" s="1"/>
      <c r="EV41" s="1">
        <f>IF(OR(EQ41=$L37,EQ41=$L38),2,0)</f>
        <v>0</v>
      </c>
      <c r="EW41" s="1"/>
      <c r="EX41" s="1"/>
      <c r="EY41" s="5" t="str">
        <f>IF($A$117="","team 2D",$L38)</f>
        <v>USA</v>
      </c>
      <c r="EZ41" s="1"/>
      <c r="FD41" s="1">
        <f>IF(OR(EY41=$L37,EY41=$L38),2,0)</f>
        <v>2</v>
      </c>
      <c r="FE41" s="1"/>
      <c r="FF41" s="1"/>
      <c r="FG41" s="5" t="str">
        <f>IF($A$117="","team 2D",$L38)</f>
        <v>USA</v>
      </c>
      <c r="FH41" s="1"/>
      <c r="FL41" s="1">
        <f>IF(OR(FG41=$L37,FG41=$L38),2,0)</f>
        <v>2</v>
      </c>
      <c r="FM41" s="1"/>
      <c r="FN41" s="1"/>
      <c r="FO41" s="14" t="str">
        <f>L38</f>
        <v>USA</v>
      </c>
      <c r="FP41" s="1"/>
      <c r="FQ41" s="10"/>
      <c r="FR41" s="10"/>
      <c r="FS41" s="10"/>
      <c r="FT41" s="1">
        <f>IF(OR(FO41=$L37,FO41=$L38),2,0)</f>
        <v>2</v>
      </c>
    </row>
    <row r="42" spans="1:176" ht="13.5">
      <c r="A42" s="3" t="s">
        <v>13</v>
      </c>
      <c r="B42" s="3" t="s">
        <v>14</v>
      </c>
      <c r="C42" s="1"/>
      <c r="D42" s="1"/>
      <c r="E42" s="1"/>
      <c r="F42" s="1"/>
      <c r="K42" s="1"/>
      <c r="L42" s="2" t="str">
        <f>IF($AB42=1,W42,IF($AB43=1,W43,IF($AB44=1,W44,W45)))</f>
        <v>BRD</v>
      </c>
      <c r="M42" s="2">
        <f>IF($AB42=1,X42,IF($AB43=1,X43,IF($AB44=1,X44,X45)))</f>
        <v>7</v>
      </c>
      <c r="N42" s="2">
        <f>IF($AB42=1,Y42,IF($AB43=1,Y43,IF($AB44=1,Y44,Y45)))</f>
        <v>11</v>
      </c>
      <c r="O42" s="2">
        <f>IF($AB42=1,Z42,IF($AB43=1,Z43,IF($AB44=1,Z44,Z45)))</f>
        <v>1</v>
      </c>
      <c r="P42" s="2">
        <f>IF($AB42=1,AA42,IF($AB43=1,AA43,IF($AB44=1,AA44,AA45)))</f>
        <v>10</v>
      </c>
      <c r="R42" s="1"/>
      <c r="S42" s="1"/>
      <c r="T42" s="1"/>
      <c r="U42" s="1"/>
      <c r="V42" s="1"/>
      <c r="W42" s="3" t="s">
        <v>79</v>
      </c>
      <c r="X42" s="1">
        <f>R43+R45+S47</f>
        <v>7</v>
      </c>
      <c r="Y42" s="1">
        <f>T43+T45+U47</f>
        <v>11</v>
      </c>
      <c r="Z42" s="1">
        <f>U43+U45+T47</f>
        <v>1</v>
      </c>
      <c r="AA42" s="1">
        <f>Y42-Z42</f>
        <v>10</v>
      </c>
      <c r="AB42" s="1">
        <f>IF(LARGE(AC42:AC45,1)=AC42,1,IF(LARGE(AC42:AC45,2)=AC42,2,IF(LARGE(AC42:AC45,3)=AC42,3,4)))</f>
        <v>1</v>
      </c>
      <c r="AC42" s="6">
        <f>X42*1000000000000+AA42*1000000000+Y42*1000000+AE42*1000+AD42</f>
        <v>7010011000000</v>
      </c>
      <c r="AD42" s="5"/>
      <c r="AE42" s="1">
        <f>IF(AND(X42=X43,AND(AA42=AA43,Y42=Y43)),T43-U43,0)+IF(AND(X42=X44,AND(AA42=AA44,Y42=Y44)),T45-U45,0)+IF(AND(X42=X45,AND(AA42=AA42,Y42=Y45)),U47-T47,0)</f>
        <v>0</v>
      </c>
      <c r="AF42" s="1"/>
      <c r="AH42" s="1"/>
      <c r="AI42" s="1"/>
      <c r="AM42" s="1"/>
      <c r="AO42" s="1"/>
      <c r="AP42" s="1"/>
      <c r="AQ42" s="1"/>
      <c r="AR42" s="1"/>
      <c r="AS42" s="34"/>
      <c r="AT42" s="34"/>
      <c r="AU42" s="34"/>
      <c r="AV42" s="1"/>
      <c r="AW42" s="1"/>
      <c r="AY42" s="1"/>
      <c r="AZ42" s="1"/>
      <c r="BA42" s="10"/>
      <c r="BB42" s="11"/>
      <c r="BC42" s="10"/>
      <c r="BD42" s="1"/>
      <c r="BE42" s="1"/>
      <c r="BF42" s="1"/>
      <c r="BG42" s="1"/>
      <c r="BH42" s="1"/>
      <c r="BL42" s="1"/>
      <c r="BM42" s="1"/>
      <c r="BN42" s="1"/>
      <c r="BO42" s="1"/>
      <c r="BP42" s="1"/>
      <c r="BT42" s="1"/>
      <c r="BU42" s="1"/>
      <c r="BV42" s="1"/>
      <c r="BW42" s="1"/>
      <c r="BX42" s="1"/>
      <c r="CB42" s="1"/>
      <c r="CC42" s="1"/>
      <c r="CD42" s="1"/>
      <c r="CE42" s="1"/>
      <c r="CF42" s="1"/>
      <c r="CJ42" s="1"/>
      <c r="CK42" s="1"/>
      <c r="CL42" s="1"/>
      <c r="CM42" s="1"/>
      <c r="CN42" s="1"/>
      <c r="CR42" s="1"/>
      <c r="CS42" s="1"/>
      <c r="CT42" s="1"/>
      <c r="CU42" s="1"/>
      <c r="CV42" s="1"/>
      <c r="CZ42" s="1"/>
      <c r="DA42" s="1"/>
      <c r="DB42" s="1"/>
      <c r="DC42" s="1"/>
      <c r="DD42" s="1"/>
      <c r="DH42" s="1"/>
      <c r="DI42" s="1"/>
      <c r="DJ42" s="1"/>
      <c r="DK42" s="1"/>
      <c r="DL42" s="1"/>
      <c r="DP42" s="1"/>
      <c r="DQ42" s="1"/>
      <c r="DR42" s="1"/>
      <c r="DS42" s="1"/>
      <c r="DT42" s="1"/>
      <c r="DX42" s="1"/>
      <c r="DY42" s="1"/>
      <c r="DZ42" s="1"/>
      <c r="EA42" s="1"/>
      <c r="EB42" s="1"/>
      <c r="EF42" s="1"/>
      <c r="EG42" s="1"/>
      <c r="EH42" s="1"/>
      <c r="EI42" s="1"/>
      <c r="EJ42" s="1"/>
      <c r="EN42" s="1"/>
      <c r="EO42" s="1"/>
      <c r="EP42" s="1"/>
      <c r="EQ42" s="1"/>
      <c r="ER42" s="1"/>
      <c r="EV42" s="1"/>
      <c r="EW42" s="1"/>
      <c r="EX42" s="1"/>
      <c r="EY42" s="1"/>
      <c r="EZ42" s="1"/>
      <c r="FD42" s="1"/>
      <c r="FE42" s="1"/>
      <c r="FF42" s="1"/>
      <c r="FG42" s="1"/>
      <c r="FH42" s="1"/>
      <c r="FL42" s="1"/>
      <c r="FM42" s="1"/>
      <c r="FN42" s="1"/>
      <c r="FO42" s="1"/>
      <c r="FP42" s="1"/>
      <c r="FQ42" s="10"/>
      <c r="FR42" s="10"/>
      <c r="FS42" s="10"/>
      <c r="FT42" s="1"/>
    </row>
    <row r="43" spans="1:176" ht="13.5">
      <c r="A43" s="7">
        <v>37408.5625</v>
      </c>
      <c r="B43" s="4" t="s">
        <v>80</v>
      </c>
      <c r="C43" s="3" t="str">
        <f>W42</f>
        <v>BRD</v>
      </c>
      <c r="D43" s="3" t="s">
        <v>17</v>
      </c>
      <c r="E43" s="3" t="str">
        <f>W43</f>
        <v>Saudi-Arabien</v>
      </c>
      <c r="F43" s="1"/>
      <c r="G43" s="33">
        <v>8</v>
      </c>
      <c r="H43" s="33" t="s">
        <v>18</v>
      </c>
      <c r="I43" s="33">
        <v>0</v>
      </c>
      <c r="J43" s="11" t="s">
        <v>19</v>
      </c>
      <c r="K43" s="1"/>
      <c r="L43" s="2" t="str">
        <f>IF($AB42=2,W42,IF($AB43=2,W43,IF($AB44=2,W44,W45)))</f>
        <v>Irland</v>
      </c>
      <c r="M43" s="2">
        <f>IF($AB42=2,X42,IF($AB43=2,X43,IF($AB44=2,X44,X45)))</f>
        <v>5</v>
      </c>
      <c r="N43" s="2">
        <f>IF($AB42=2,Y42,IF($AB43=2,Y43,IF($AB44=2,Y44,Y45)))</f>
        <v>5</v>
      </c>
      <c r="O43" s="2">
        <f>IF($AB42=2,Z42,IF($AB43=2,Z43,IF($AB44=2,Z44,Z45)))</f>
        <v>2</v>
      </c>
      <c r="P43" s="2">
        <f>IF($AB42=2,AA42,IF($AB43=2,AA43,IF($AB44=2,AA44,AA45)))</f>
        <v>3</v>
      </c>
      <c r="R43" s="1">
        <f aca="true" t="shared" si="250" ref="R43:R48">IF(G43="",0,IF(J43=$C$117,IF(G43&gt;I43,3,IF(G43=I43,1,0)),0))</f>
        <v>3</v>
      </c>
      <c r="S43" s="1">
        <f aca="true" t="shared" si="251" ref="S43:S48">IF(I43="",0,IF(J43=$C$117,IF(G43&lt;I43,3,IF(G43=I43,1,0)),0))</f>
        <v>0</v>
      </c>
      <c r="T43" s="1">
        <f aca="true" t="shared" si="252" ref="T43:T48">IF(J43=$C$117,G43,0)</f>
        <v>8</v>
      </c>
      <c r="U43" s="1">
        <f aca="true" t="shared" si="253" ref="U43:U48">IF(J43=$C$117,I43,0)</f>
        <v>0</v>
      </c>
      <c r="V43" s="1"/>
      <c r="W43" s="3" t="s">
        <v>81</v>
      </c>
      <c r="X43" s="1">
        <f>S43+S46+R48</f>
        <v>0</v>
      </c>
      <c r="Y43" s="1">
        <f>U43+U46+T48</f>
        <v>0</v>
      </c>
      <c r="Z43" s="1">
        <f>T43+T46+U48</f>
        <v>12</v>
      </c>
      <c r="AA43" s="1">
        <f>Y43-Z43</f>
        <v>-12</v>
      </c>
      <c r="AB43" s="1">
        <f>IF(LARGE(AC42:AC45,1)=AC43,1,IF(LARGE(AC42:AC45,2)=AC43,2,IF(LARGE(AC42:AC45,3)=AC43,3,4)))</f>
        <v>4</v>
      </c>
      <c r="AC43" s="6">
        <f>X43*1000000000000+AA43*1000000000+Y43*1000000+AE43*1000+AD43</f>
        <v>-12000000000</v>
      </c>
      <c r="AD43" s="5"/>
      <c r="AE43" s="1">
        <f>IF(AND(X43=X42,AND(AA43=AA42,Y43=Y42)),U43-T43,0)+IF(AND(X43=X44,AND(AA43=AA44,Y43=Y44)),T48-U48,0)+IF(AND(X43=X45,AND(AA43=AA45,Y43=Y45)),U46-T46,0)</f>
        <v>0</v>
      </c>
      <c r="AF43" s="1"/>
      <c r="AG43" s="1" t="str">
        <f aca="true" t="shared" si="254" ref="AG43:AG48">$C43</f>
        <v>BRD</v>
      </c>
      <c r="AH43" s="1" t="str">
        <f aca="true" t="shared" si="255" ref="AH43:AH48">$E43</f>
        <v>Saudi-Arabien</v>
      </c>
      <c r="AI43" s="1"/>
      <c r="AJ43" s="5">
        <v>4</v>
      </c>
      <c r="AK43" s="5" t="s">
        <v>18</v>
      </c>
      <c r="AL43" s="5">
        <v>0</v>
      </c>
      <c r="AM43" s="1">
        <f aca="true" t="shared" si="256" ref="AM43:AM48">IF(AND($G43=AJ43,$I43=AL43),3,IF(OR($G43-$I43=AJ43-AL43,$I43-$G43=AL43-AJ43),2,IF(OR(AND($G43=$I43,AJ43=AL43),AND($G43&gt;$I43,AJ43&gt;AL43),AND($G43&lt;$I43,AJ43&lt;AL43)),1,0)))</f>
        <v>1</v>
      </c>
      <c r="AO43" s="1"/>
      <c r="AP43" s="1" t="str">
        <f t="shared" si="195"/>
        <v>BRD</v>
      </c>
      <c r="AQ43" s="1" t="str">
        <f t="shared" si="196"/>
        <v>Saudi-Arabien</v>
      </c>
      <c r="AR43" s="1"/>
      <c r="AS43" s="33">
        <v>1</v>
      </c>
      <c r="AT43" s="33" t="s">
        <v>18</v>
      </c>
      <c r="AU43" s="33">
        <v>0</v>
      </c>
      <c r="AV43" s="1">
        <f aca="true" t="shared" si="257" ref="AV43:AV48">IF(AND($G43=AS43,$I43=AU43),3,IF(OR($G43-$I43=AS43-AU43,$I43-$G43=AU43-AS43),2,IF(OR(AND($G43=$I43,AS43=AU43),AND($G43&gt;$I43,AS43&gt;AU43),AND($G43&lt;$I43,AS43&lt;AU43)),1,0)))</f>
        <v>1</v>
      </c>
      <c r="AW43" s="1"/>
      <c r="AX43" s="1" t="str">
        <f aca="true" t="shared" si="258" ref="AX43:AX48">$C43</f>
        <v>BRD</v>
      </c>
      <c r="AY43" s="1" t="str">
        <f aca="true" t="shared" si="259" ref="AY43:AY48">$E43</f>
        <v>Saudi-Arabien</v>
      </c>
      <c r="AZ43" s="1"/>
      <c r="BA43" s="5">
        <v>4</v>
      </c>
      <c r="BB43" s="5" t="s">
        <v>18</v>
      </c>
      <c r="BC43" s="5">
        <v>1</v>
      </c>
      <c r="BD43" s="1">
        <f aca="true" t="shared" si="260" ref="BD43:BD48">IF(AND($G43=BA43,$I43=BC43),3,IF(OR($G43-$I43=BA43-BC43,$I43-$G43=BC43-BA43),2,IF(OR(AND($G43=$I43,BA43=BC43),AND($G43&gt;$I43,BA43&gt;BC43),AND($G43&lt;$I43,BA43&lt;BC43)),1,0)))</f>
        <v>1</v>
      </c>
      <c r="BE43" s="1"/>
      <c r="BF43" s="1" t="str">
        <f aca="true" t="shared" si="261" ref="BF43:BF48">$C43</f>
        <v>BRD</v>
      </c>
      <c r="BG43" s="1" t="str">
        <f aca="true" t="shared" si="262" ref="BG43:BG48">$E43</f>
        <v>Saudi-Arabien</v>
      </c>
      <c r="BH43" s="1"/>
      <c r="BI43" s="5">
        <v>0</v>
      </c>
      <c r="BJ43" s="5" t="s">
        <v>18</v>
      </c>
      <c r="BK43" s="5">
        <v>0</v>
      </c>
      <c r="BL43" s="1">
        <f aca="true" t="shared" si="263" ref="BL43:BL48">IF(AND($G43=BI43,$I43=BK43),3,IF(OR($G43-$I43=BI43-BK43,$I43-$G43=BK43-BI43),2,IF(OR(AND($G43=$I43,BI43=BK43),AND($G43&gt;$I43,BI43&gt;BK43),AND($G43&lt;$I43,BI43&lt;BK43)),1,0)))</f>
        <v>0</v>
      </c>
      <c r="BM43" s="1"/>
      <c r="BN43" s="1" t="str">
        <f t="shared" si="204"/>
        <v>BRD</v>
      </c>
      <c r="BO43" s="1" t="str">
        <f t="shared" si="205"/>
        <v>Saudi-Arabien</v>
      </c>
      <c r="BP43" s="1"/>
      <c r="BQ43" s="5">
        <v>6</v>
      </c>
      <c r="BR43" s="5" t="s">
        <v>18</v>
      </c>
      <c r="BS43" s="5">
        <v>3</v>
      </c>
      <c r="BT43" s="1">
        <f aca="true" t="shared" si="264" ref="BT43:BT48">IF(AND($G43=BQ43,$I43=BS43),3,IF(OR($G43-$I43=BQ43-BS43,$I43-$G43=BS43-BQ43),2,IF(OR(AND($G43=$I43,BQ43=BS43),AND($G43&gt;$I43,BQ43&gt;BS43),AND($G43&lt;$I43,BQ43&lt;BS43)),1,0)))</f>
        <v>1</v>
      </c>
      <c r="BU43" s="1"/>
      <c r="BV43" s="1" t="str">
        <f aca="true" t="shared" si="265" ref="BV43:BV48">$C43</f>
        <v>BRD</v>
      </c>
      <c r="BW43" s="1" t="str">
        <f aca="true" t="shared" si="266" ref="BW43:BW48">$E43</f>
        <v>Saudi-Arabien</v>
      </c>
      <c r="BX43" s="1"/>
      <c r="BY43" s="5">
        <v>8</v>
      </c>
      <c r="BZ43" s="5" t="s">
        <v>18</v>
      </c>
      <c r="CA43" s="5">
        <v>7</v>
      </c>
      <c r="CB43" s="1">
        <f aca="true" t="shared" si="267" ref="CB43:CB48">IF(AND($G43=BY43,$I43=CA43),3,IF(OR($G43-$I43=BY43-CA43,$I43-$G43=CA43-BY43),2,IF(OR(AND($G43=$I43,BY43=CA43),AND($G43&gt;$I43,BY43&gt;CA43),AND($G43&lt;$I43,BY43&lt;CA43)),1,0)))</f>
        <v>1</v>
      </c>
      <c r="CC43" s="1"/>
      <c r="CD43" s="1" t="str">
        <f aca="true" t="shared" si="268" ref="CD43:CD48">$C43</f>
        <v>BRD</v>
      </c>
      <c r="CE43" s="1" t="str">
        <f aca="true" t="shared" si="269" ref="CE43:CE48">$E43</f>
        <v>Saudi-Arabien</v>
      </c>
      <c r="CF43" s="1"/>
      <c r="CG43" s="5">
        <v>9</v>
      </c>
      <c r="CH43" s="5" t="s">
        <v>18</v>
      </c>
      <c r="CI43" s="5">
        <v>2</v>
      </c>
      <c r="CJ43" s="1">
        <f aca="true" t="shared" si="270" ref="CJ43:CJ48">IF(AND($G43=CG43,$I43=CI43),3,IF(OR($G43-$I43=CG43-CI43,$I43-$G43=CI43-CG43),2,IF(OR(AND($G43=$I43,CG43=CI43),AND($G43&gt;$I43,CG43&gt;CI43),AND($G43&lt;$I43,CG43&lt;CI43)),1,0)))</f>
        <v>1</v>
      </c>
      <c r="CK43" s="1"/>
      <c r="CL43" s="1" t="str">
        <f aca="true" t="shared" si="271" ref="CL43:CL48">$C43</f>
        <v>BRD</v>
      </c>
      <c r="CM43" s="1" t="str">
        <f aca="true" t="shared" si="272" ref="CM43:CM48">$E43</f>
        <v>Saudi-Arabien</v>
      </c>
      <c r="CN43" s="1"/>
      <c r="CO43" s="5">
        <v>6</v>
      </c>
      <c r="CP43" s="5" t="s">
        <v>18</v>
      </c>
      <c r="CQ43" s="5">
        <v>0</v>
      </c>
      <c r="CR43" s="1">
        <f aca="true" t="shared" si="273" ref="CR43:CR48">IF(AND($G43=CO43,$I43=CQ43),3,IF(OR($G43-$I43=CO43-CQ43,$I43-$G43=CQ43-CO43),2,IF(OR(AND($G43=$I43,CO43=CQ43),AND($G43&gt;$I43,CO43&gt;CQ43),AND($G43&lt;$I43,CO43&lt;CQ43)),1,0)))</f>
        <v>1</v>
      </c>
      <c r="CS43" s="1"/>
      <c r="CT43" s="1" t="str">
        <f aca="true" t="shared" si="274" ref="CT43:CT48">$C43</f>
        <v>BRD</v>
      </c>
      <c r="CU43" s="1" t="str">
        <f aca="true" t="shared" si="275" ref="CU43:CU48">$E43</f>
        <v>Saudi-Arabien</v>
      </c>
      <c r="CV43" s="1"/>
      <c r="CW43" s="5">
        <v>6</v>
      </c>
      <c r="CX43" s="5" t="s">
        <v>18</v>
      </c>
      <c r="CY43" s="5">
        <v>0</v>
      </c>
      <c r="CZ43" s="1">
        <f aca="true" t="shared" si="276" ref="CZ43:CZ48">IF(AND($G43=CW43,$I43=CY43),3,IF(OR($G43-$I43=CW43-CY43,$I43-$G43=CY43-CW43),2,IF(OR(AND($G43=$I43,CW43=CY43),AND($G43&gt;$I43,CW43&gt;CY43),AND($G43&lt;$I43,CW43&lt;CY43)),1,0)))</f>
        <v>1</v>
      </c>
      <c r="DA43" s="1"/>
      <c r="DB43" s="1" t="str">
        <f aca="true" t="shared" si="277" ref="DB43:DB48">$C43</f>
        <v>BRD</v>
      </c>
      <c r="DC43" s="1" t="str">
        <f aca="true" t="shared" si="278" ref="DC43:DC48">$E43</f>
        <v>Saudi-Arabien</v>
      </c>
      <c r="DD43" s="1"/>
      <c r="DE43" s="5">
        <v>3</v>
      </c>
      <c r="DF43" s="5" t="s">
        <v>18</v>
      </c>
      <c r="DG43" s="5">
        <v>1</v>
      </c>
      <c r="DH43" s="1">
        <f aca="true" t="shared" si="279" ref="DH43:DH48">IF(AND($G43=DE43,$I43=DG43),3,IF(OR($G43-$I43=DE43-DG43,$I43-$G43=DG43-DE43),2,IF(OR(AND($G43=$I43,DE43=DG43),AND($G43&gt;$I43,DE43&gt;DG43),AND($G43&lt;$I43,DE43&lt;DG43)),1,0)))</f>
        <v>1</v>
      </c>
      <c r="DI43" s="1"/>
      <c r="DJ43" s="1" t="str">
        <f aca="true" t="shared" si="280" ref="DJ43:DJ48">$C43</f>
        <v>BRD</v>
      </c>
      <c r="DK43" s="1" t="str">
        <f aca="true" t="shared" si="281" ref="DK43:DK48">$E43</f>
        <v>Saudi-Arabien</v>
      </c>
      <c r="DL43" s="1"/>
      <c r="DM43" s="5">
        <v>4</v>
      </c>
      <c r="DN43" s="5" t="s">
        <v>18</v>
      </c>
      <c r="DO43" s="5">
        <v>0</v>
      </c>
      <c r="DP43" s="1">
        <f aca="true" t="shared" si="282" ref="DP43:DP48">IF(AND($G43=DM43,$I43=DO43),3,IF(OR($G43-$I43=DM43-DO43,$I43-$G43=DO43-DM43),2,IF(OR(AND($G43=$I43,DM43=DO43),AND($G43&gt;$I43,DM43&gt;DO43),AND($G43&lt;$I43,DM43&lt;DO43)),1,0)))</f>
        <v>1</v>
      </c>
      <c r="DQ43" s="1"/>
      <c r="DR43" s="1" t="str">
        <f aca="true" t="shared" si="283" ref="DR43:DR48">$C43</f>
        <v>BRD</v>
      </c>
      <c r="DS43" s="1" t="str">
        <f aca="true" t="shared" si="284" ref="DS43:DS48">$E43</f>
        <v>Saudi-Arabien</v>
      </c>
      <c r="DT43" s="1"/>
      <c r="DU43" s="5">
        <v>1</v>
      </c>
      <c r="DV43" s="5" t="s">
        <v>18</v>
      </c>
      <c r="DW43" s="5">
        <v>7</v>
      </c>
      <c r="DX43" s="1">
        <f aca="true" t="shared" si="285" ref="DX43:DX48">IF(AND($G43=DU43,$I43=DW43),3,IF(OR($G43-$I43=DU43-DW43,$I43-$G43=DW43-DU43),2,IF(OR(AND($G43=$I43,DU43=DW43),AND($G43&gt;$I43,DU43&gt;DW43),AND($G43&lt;$I43,DU43&lt;DW43)),1,0)))</f>
        <v>0</v>
      </c>
      <c r="DY43" s="1"/>
      <c r="DZ43" s="1" t="str">
        <f t="shared" si="228"/>
        <v>BRD</v>
      </c>
      <c r="EA43" s="1" t="str">
        <f t="shared" si="229"/>
        <v>Saudi-Arabien</v>
      </c>
      <c r="EB43" s="1"/>
      <c r="EC43" s="5">
        <v>4</v>
      </c>
      <c r="ED43" s="5" t="s">
        <v>18</v>
      </c>
      <c r="EE43" s="5">
        <v>1</v>
      </c>
      <c r="EF43" s="1">
        <f aca="true" t="shared" si="286" ref="EF43:EF48">IF(AND($G43=EC43,$I43=EE43),3,IF(OR($G43-$I43=EC43-EE43,$I43-$G43=EE43-EC43),2,IF(OR(AND($G43=$I43,EC43=EE43),AND($G43&gt;$I43,EC43&gt;EE43),AND($G43&lt;$I43,EC43&lt;EE43)),1,0)))</f>
        <v>1</v>
      </c>
      <c r="EG43" s="1"/>
      <c r="EH43" s="1" t="str">
        <f aca="true" t="shared" si="287" ref="EH43:EH48">$C43</f>
        <v>BRD</v>
      </c>
      <c r="EI43" s="1" t="str">
        <f aca="true" t="shared" si="288" ref="EI43:EI48">$E43</f>
        <v>Saudi-Arabien</v>
      </c>
      <c r="EJ43" s="1"/>
      <c r="EK43" s="5">
        <v>3</v>
      </c>
      <c r="EL43" s="5" t="s">
        <v>18</v>
      </c>
      <c r="EM43" s="5">
        <v>0</v>
      </c>
      <c r="EN43" s="1">
        <f aca="true" t="shared" si="289" ref="EN43:EN48">IF(AND($G43=EK43,$I43=EM43),3,IF(OR($G43-$I43=EK43-EM43,$I43-$G43=EM43-EK43),2,IF(OR(AND($G43=$I43,EK43=EM43),AND($G43&gt;$I43,EK43&gt;EM43),AND($G43&lt;$I43,EK43&lt;EM43)),1,0)))</f>
        <v>1</v>
      </c>
      <c r="EO43" s="1"/>
      <c r="EP43" s="1" t="str">
        <f aca="true" t="shared" si="290" ref="EP43:EP48">$C43</f>
        <v>BRD</v>
      </c>
      <c r="EQ43" s="1" t="str">
        <f aca="true" t="shared" si="291" ref="EQ43:EQ48">$E43</f>
        <v>Saudi-Arabien</v>
      </c>
      <c r="ER43" s="1"/>
      <c r="ES43" s="5">
        <v>2</v>
      </c>
      <c r="ET43" s="5" t="s">
        <v>18</v>
      </c>
      <c r="EU43" s="5">
        <v>0</v>
      </c>
      <c r="EV43" s="1">
        <f aca="true" t="shared" si="292" ref="EV43:EV48">IF(AND($G43=ES43,$I43=EU43),3,IF(OR($G43-$I43=ES43-EU43,$I43-$G43=EU43-ES43),2,IF(OR(AND($G43=$I43,ES43=EU43),AND($G43&gt;$I43,ES43&gt;EU43),AND($G43&lt;$I43,ES43&lt;EU43)),1,0)))</f>
        <v>1</v>
      </c>
      <c r="EW43" s="1"/>
      <c r="EX43" s="1" t="str">
        <f t="shared" si="237"/>
        <v>BRD</v>
      </c>
      <c r="EY43" s="1" t="str">
        <f t="shared" si="238"/>
        <v>Saudi-Arabien</v>
      </c>
      <c r="EZ43" s="1"/>
      <c r="FA43" s="5">
        <f aca="true" ca="1" t="shared" si="293" ref="FA43:FA48">IF($A$117="",0,INT(RAND()*10))</f>
        <v>6</v>
      </c>
      <c r="FB43" s="5" t="s">
        <v>18</v>
      </c>
      <c r="FC43" s="5">
        <f aca="true" ca="1" t="shared" si="294" ref="FC43:FC48">IF($A$117="",0,INT(RAND()*10))</f>
        <v>8</v>
      </c>
      <c r="FD43" s="1">
        <f aca="true" t="shared" si="295" ref="FD43:FD48">IF(AND($G43=FA43,$I43=FC43),3,IF(OR($G43-$I43=FA43-FC43,$I43-$G43=FC43-FA43),2,IF(OR(AND($G43=$I43,FA43=FC43),AND($G43&gt;$I43,FA43&gt;FC43),AND($G43&lt;$I43,FA43&lt;FC43)),1,0)))</f>
        <v>0</v>
      </c>
      <c r="FE43" s="1"/>
      <c r="FF43" s="1" t="str">
        <f t="shared" si="242"/>
        <v>BRD</v>
      </c>
      <c r="FG43" s="1" t="str">
        <f t="shared" si="243"/>
        <v>Saudi-Arabien</v>
      </c>
      <c r="FH43" s="1"/>
      <c r="FI43" s="5">
        <f aca="true" ca="1" t="shared" si="296" ref="FI43:FI48">IF($A$117="",0,INT(RAND()*10))</f>
        <v>0</v>
      </c>
      <c r="FJ43" s="5" t="s">
        <v>18</v>
      </c>
      <c r="FK43" s="5">
        <f aca="true" ca="1" t="shared" si="297" ref="FK43:FK48">IF($A$117="",0,INT(RAND()*10))</f>
        <v>0</v>
      </c>
      <c r="FL43" s="1">
        <f aca="true" t="shared" si="298" ref="FL43:FL48">IF(AND($G43=FI43,$I43=FK43),3,IF(OR($G43-$I43=FI43-FK43,$I43-$G43=FK43-FI43),2,IF(OR(AND($G43=$I43,FI43=FK43),AND($G43&gt;$I43,FI43&gt;FK43),AND($G43&lt;$I43,FI43&lt;FK43)),1,0)))</f>
        <v>0</v>
      </c>
      <c r="FM43" s="1"/>
      <c r="FN43" s="1" t="str">
        <f aca="true" t="shared" si="299" ref="FN43:FN48">$C43</f>
        <v>BRD</v>
      </c>
      <c r="FO43" s="1" t="str">
        <f aca="true" t="shared" si="300" ref="FO43:FO48">$E43</f>
        <v>Saudi-Arabien</v>
      </c>
      <c r="FP43" s="1"/>
      <c r="FQ43" s="5">
        <f t="shared" si="62"/>
        <v>8</v>
      </c>
      <c r="FR43" s="5" t="s">
        <v>18</v>
      </c>
      <c r="FS43" s="5">
        <f t="shared" si="63"/>
        <v>0</v>
      </c>
      <c r="FT43" s="1">
        <f aca="true" t="shared" si="301" ref="FT43:FT48">IF(AND($G43=FQ43,$I43=FS43),3,IF(OR($G43-$I43=FQ43-FS43,$I43-$G43=FS43-FQ43),2,IF(OR(AND($G43=$I43,FQ43=FS43),AND($G43&gt;$I43,FQ43&gt;FS43),AND($G43&lt;$I43,FQ43&lt;FS43)),1,0)))</f>
        <v>3</v>
      </c>
    </row>
    <row r="44" spans="1:176" ht="13.5">
      <c r="A44" s="7">
        <v>37408.354166666664</v>
      </c>
      <c r="B44" s="4" t="s">
        <v>82</v>
      </c>
      <c r="C44" s="3" t="str">
        <f>W44</f>
        <v>Irland</v>
      </c>
      <c r="D44" s="3" t="s">
        <v>17</v>
      </c>
      <c r="E44" s="3" t="str">
        <f>W45</f>
        <v>Kamerun</v>
      </c>
      <c r="F44" s="1"/>
      <c r="G44" s="33">
        <v>1</v>
      </c>
      <c r="H44" s="33" t="s">
        <v>18</v>
      </c>
      <c r="I44" s="33">
        <v>1</v>
      </c>
      <c r="J44" s="11" t="s">
        <v>19</v>
      </c>
      <c r="K44" s="1"/>
      <c r="L44" s="2" t="str">
        <f>IF($AB42=3,W42,IF($AB43=3,W43,IF($AB44=3,W44,W45)))</f>
        <v>Kamerun</v>
      </c>
      <c r="M44" s="2">
        <f>IF($AB42=3,X42,IF($AB43=3,X43,IF($AB44=3,X44,X45)))</f>
        <v>4</v>
      </c>
      <c r="N44" s="2">
        <f>IF($AB42=3,Y42,IF($AB43=3,Y43,IF($AB44=3,Y44,Y45)))</f>
        <v>2</v>
      </c>
      <c r="O44" s="2">
        <f>IF($AB42=3,Z42,IF($AB43=3,Z43,IF($AB44=3,Z44,Z45)))</f>
        <v>3</v>
      </c>
      <c r="P44" s="2">
        <f>IF($AB42=3,AA42,IF($AB43=3,AA43,IF($AB44=3,AA44,AA45)))</f>
        <v>-1</v>
      </c>
      <c r="R44" s="1">
        <f t="shared" si="250"/>
        <v>1</v>
      </c>
      <c r="S44" s="1">
        <f t="shared" si="251"/>
        <v>1</v>
      </c>
      <c r="T44" s="1">
        <f t="shared" si="252"/>
        <v>1</v>
      </c>
      <c r="U44" s="1">
        <f t="shared" si="253"/>
        <v>1</v>
      </c>
      <c r="V44" s="1"/>
      <c r="W44" s="3" t="s">
        <v>83</v>
      </c>
      <c r="X44" s="1">
        <f>R44+S45+S48</f>
        <v>5</v>
      </c>
      <c r="Y44" s="1">
        <f>T44+U45+U48</f>
        <v>5</v>
      </c>
      <c r="Z44" s="1">
        <f>U44+T45+T48</f>
        <v>2</v>
      </c>
      <c r="AA44" s="1">
        <f>Y44-Z44</f>
        <v>3</v>
      </c>
      <c r="AB44" s="1">
        <f>IF(LARGE(AC42:AC45,1)=AC44,1,IF(LARGE(AC42:AC45,2)=AC44,2,IF(LARGE(AC42:AC45,3)=AC44,3,4)))</f>
        <v>2</v>
      </c>
      <c r="AC44" s="6">
        <f>X44*1000000000000+AA44*1000000000+Y44*1000000+AE44*1000+AD44</f>
        <v>5003005000000</v>
      </c>
      <c r="AD44" s="5"/>
      <c r="AE44" s="1">
        <f>IF(AND(X44=X42,AND(AA44=AA42,Y44=Y42)),U45-T45,0)+IF(AND(X44=X43,AND(AA44=AA43,Y44=Y43)),U48-T48,0)+IF(AND(X44=X45,AND(AA44=AA45,Y44=Y45)),T44-U44,0)</f>
        <v>0</v>
      </c>
      <c r="AF44" s="1"/>
      <c r="AG44" s="1" t="str">
        <f t="shared" si="254"/>
        <v>Irland</v>
      </c>
      <c r="AH44" s="1" t="str">
        <f t="shared" si="255"/>
        <v>Kamerun</v>
      </c>
      <c r="AI44" s="1"/>
      <c r="AJ44" s="5">
        <v>1</v>
      </c>
      <c r="AK44" s="5" t="s">
        <v>18</v>
      </c>
      <c r="AL44" s="5">
        <v>1</v>
      </c>
      <c r="AM44" s="1">
        <f t="shared" si="256"/>
        <v>3</v>
      </c>
      <c r="AO44" s="1"/>
      <c r="AP44" s="1" t="str">
        <f t="shared" si="195"/>
        <v>Irland</v>
      </c>
      <c r="AQ44" s="1" t="str">
        <f t="shared" si="196"/>
        <v>Kamerun</v>
      </c>
      <c r="AR44" s="1"/>
      <c r="AS44" s="33">
        <v>0</v>
      </c>
      <c r="AT44" s="33" t="s">
        <v>18</v>
      </c>
      <c r="AU44" s="33">
        <v>0</v>
      </c>
      <c r="AV44" s="1">
        <f t="shared" si="257"/>
        <v>2</v>
      </c>
      <c r="AW44" s="1"/>
      <c r="AX44" s="1" t="str">
        <f t="shared" si="258"/>
        <v>Irland</v>
      </c>
      <c r="AY44" s="1" t="str">
        <f t="shared" si="259"/>
        <v>Kamerun</v>
      </c>
      <c r="AZ44" s="1"/>
      <c r="BA44" s="5">
        <v>2</v>
      </c>
      <c r="BB44" s="5" t="s">
        <v>18</v>
      </c>
      <c r="BC44" s="5">
        <v>2</v>
      </c>
      <c r="BD44" s="1">
        <f t="shared" si="260"/>
        <v>2</v>
      </c>
      <c r="BE44" s="1"/>
      <c r="BF44" s="1" t="str">
        <f t="shared" si="261"/>
        <v>Irland</v>
      </c>
      <c r="BG44" s="1" t="str">
        <f t="shared" si="262"/>
        <v>Kamerun</v>
      </c>
      <c r="BH44" s="1"/>
      <c r="BI44" s="5">
        <v>1</v>
      </c>
      <c r="BJ44" s="5" t="s">
        <v>18</v>
      </c>
      <c r="BK44" s="5">
        <v>1</v>
      </c>
      <c r="BL44" s="1">
        <f t="shared" si="263"/>
        <v>3</v>
      </c>
      <c r="BM44" s="1"/>
      <c r="BN44" s="1" t="str">
        <f t="shared" si="204"/>
        <v>Irland</v>
      </c>
      <c r="BO44" s="1" t="str">
        <f t="shared" si="205"/>
        <v>Kamerun</v>
      </c>
      <c r="BP44" s="1"/>
      <c r="BQ44" s="5">
        <v>7</v>
      </c>
      <c r="BR44" s="5" t="s">
        <v>18</v>
      </c>
      <c r="BS44" s="5">
        <v>9</v>
      </c>
      <c r="BT44" s="1">
        <f t="shared" si="264"/>
        <v>0</v>
      </c>
      <c r="BU44" s="1"/>
      <c r="BV44" s="1" t="str">
        <f t="shared" si="265"/>
        <v>Irland</v>
      </c>
      <c r="BW44" s="1" t="str">
        <f t="shared" si="266"/>
        <v>Kamerun</v>
      </c>
      <c r="BX44" s="1"/>
      <c r="BY44" s="5">
        <v>0</v>
      </c>
      <c r="BZ44" s="5" t="s">
        <v>18</v>
      </c>
      <c r="CA44" s="5">
        <v>5</v>
      </c>
      <c r="CB44" s="1">
        <f t="shared" si="267"/>
        <v>0</v>
      </c>
      <c r="CC44" s="1"/>
      <c r="CD44" s="1" t="str">
        <f t="shared" si="268"/>
        <v>Irland</v>
      </c>
      <c r="CE44" s="1" t="str">
        <f t="shared" si="269"/>
        <v>Kamerun</v>
      </c>
      <c r="CF44" s="1"/>
      <c r="CG44" s="5">
        <v>6</v>
      </c>
      <c r="CH44" s="5" t="s">
        <v>18</v>
      </c>
      <c r="CI44" s="5">
        <v>4</v>
      </c>
      <c r="CJ44" s="1">
        <f t="shared" si="270"/>
        <v>0</v>
      </c>
      <c r="CK44" s="1"/>
      <c r="CL44" s="1" t="str">
        <f t="shared" si="271"/>
        <v>Irland</v>
      </c>
      <c r="CM44" s="1" t="str">
        <f t="shared" si="272"/>
        <v>Kamerun</v>
      </c>
      <c r="CN44" s="1"/>
      <c r="CO44" s="5">
        <v>0</v>
      </c>
      <c r="CP44" s="5" t="s">
        <v>18</v>
      </c>
      <c r="CQ44" s="5">
        <v>6</v>
      </c>
      <c r="CR44" s="1">
        <f t="shared" si="273"/>
        <v>0</v>
      </c>
      <c r="CS44" s="1"/>
      <c r="CT44" s="1" t="str">
        <f t="shared" si="274"/>
        <v>Irland</v>
      </c>
      <c r="CU44" s="1" t="str">
        <f t="shared" si="275"/>
        <v>Kamerun</v>
      </c>
      <c r="CV44" s="1"/>
      <c r="CW44" s="5">
        <v>6</v>
      </c>
      <c r="CX44" s="5" t="s">
        <v>18</v>
      </c>
      <c r="CY44" s="5">
        <v>1</v>
      </c>
      <c r="CZ44" s="1">
        <f t="shared" si="276"/>
        <v>0</v>
      </c>
      <c r="DA44" s="1"/>
      <c r="DB44" s="1" t="str">
        <f t="shared" si="277"/>
        <v>Irland</v>
      </c>
      <c r="DC44" s="1" t="str">
        <f t="shared" si="278"/>
        <v>Kamerun</v>
      </c>
      <c r="DD44" s="1"/>
      <c r="DE44" s="5">
        <v>1</v>
      </c>
      <c r="DF44" s="5" t="s">
        <v>18</v>
      </c>
      <c r="DG44" s="5">
        <v>1</v>
      </c>
      <c r="DH44" s="1">
        <f t="shared" si="279"/>
        <v>3</v>
      </c>
      <c r="DI44" s="1"/>
      <c r="DJ44" s="1" t="str">
        <f t="shared" si="280"/>
        <v>Irland</v>
      </c>
      <c r="DK44" s="1" t="str">
        <f t="shared" si="281"/>
        <v>Kamerun</v>
      </c>
      <c r="DL44" s="1"/>
      <c r="DM44" s="5">
        <v>5</v>
      </c>
      <c r="DN44" s="5" t="s">
        <v>18</v>
      </c>
      <c r="DO44" s="5">
        <v>6</v>
      </c>
      <c r="DP44" s="1">
        <f t="shared" si="282"/>
        <v>0</v>
      </c>
      <c r="DQ44" s="1"/>
      <c r="DR44" s="1" t="str">
        <f t="shared" si="283"/>
        <v>Irland</v>
      </c>
      <c r="DS44" s="1" t="str">
        <f t="shared" si="284"/>
        <v>Kamerun</v>
      </c>
      <c r="DT44" s="1"/>
      <c r="DU44" s="5">
        <v>0</v>
      </c>
      <c r="DV44" s="5" t="s">
        <v>18</v>
      </c>
      <c r="DW44" s="5">
        <v>7</v>
      </c>
      <c r="DX44" s="1">
        <f t="shared" si="285"/>
        <v>0</v>
      </c>
      <c r="DY44" s="1"/>
      <c r="DZ44" s="1" t="str">
        <f t="shared" si="228"/>
        <v>Irland</v>
      </c>
      <c r="EA44" s="1" t="str">
        <f t="shared" si="229"/>
        <v>Kamerun</v>
      </c>
      <c r="EB44" s="1"/>
      <c r="EC44" s="5">
        <v>1</v>
      </c>
      <c r="ED44" s="5" t="s">
        <v>18</v>
      </c>
      <c r="EE44" s="5">
        <v>1</v>
      </c>
      <c r="EF44" s="1">
        <f t="shared" si="286"/>
        <v>3</v>
      </c>
      <c r="EG44" s="1"/>
      <c r="EH44" s="1" t="str">
        <f t="shared" si="287"/>
        <v>Irland</v>
      </c>
      <c r="EI44" s="1" t="str">
        <f t="shared" si="288"/>
        <v>Kamerun</v>
      </c>
      <c r="EJ44" s="1"/>
      <c r="EK44" s="5">
        <v>0</v>
      </c>
      <c r="EL44" s="5" t="s">
        <v>18</v>
      </c>
      <c r="EM44" s="5">
        <v>2</v>
      </c>
      <c r="EN44" s="1">
        <f t="shared" si="289"/>
        <v>0</v>
      </c>
      <c r="EO44" s="1"/>
      <c r="EP44" s="1" t="str">
        <f t="shared" si="290"/>
        <v>Irland</v>
      </c>
      <c r="EQ44" s="1" t="str">
        <f t="shared" si="291"/>
        <v>Kamerun</v>
      </c>
      <c r="ER44" s="1"/>
      <c r="ES44" s="5">
        <v>1</v>
      </c>
      <c r="ET44" s="5" t="s">
        <v>18</v>
      </c>
      <c r="EU44" s="5">
        <v>2</v>
      </c>
      <c r="EV44" s="1">
        <f t="shared" si="292"/>
        <v>0</v>
      </c>
      <c r="EW44" s="1"/>
      <c r="EX44" s="1" t="str">
        <f t="shared" si="237"/>
        <v>Irland</v>
      </c>
      <c r="EY44" s="1" t="str">
        <f t="shared" si="238"/>
        <v>Kamerun</v>
      </c>
      <c r="EZ44" s="1"/>
      <c r="FA44" s="5">
        <f ca="1" t="shared" si="293"/>
        <v>0</v>
      </c>
      <c r="FB44" s="5" t="s">
        <v>18</v>
      </c>
      <c r="FC44" s="5">
        <f ca="1" t="shared" si="294"/>
        <v>0</v>
      </c>
      <c r="FD44" s="1">
        <f t="shared" si="295"/>
        <v>2</v>
      </c>
      <c r="FE44" s="1"/>
      <c r="FF44" s="1" t="str">
        <f t="shared" si="242"/>
        <v>Irland</v>
      </c>
      <c r="FG44" s="1" t="str">
        <f t="shared" si="243"/>
        <v>Kamerun</v>
      </c>
      <c r="FH44" s="1"/>
      <c r="FI44" s="5">
        <f ca="1" t="shared" si="296"/>
        <v>4</v>
      </c>
      <c r="FJ44" s="5" t="s">
        <v>18</v>
      </c>
      <c r="FK44" s="5">
        <f ca="1" t="shared" si="297"/>
        <v>4</v>
      </c>
      <c r="FL44" s="1">
        <f t="shared" si="298"/>
        <v>2</v>
      </c>
      <c r="FM44" s="1"/>
      <c r="FN44" s="1" t="str">
        <f t="shared" si="299"/>
        <v>Irland</v>
      </c>
      <c r="FO44" s="1" t="str">
        <f t="shared" si="300"/>
        <v>Kamerun</v>
      </c>
      <c r="FP44" s="1"/>
      <c r="FQ44" s="5">
        <f t="shared" si="62"/>
        <v>1</v>
      </c>
      <c r="FR44" s="5" t="s">
        <v>18</v>
      </c>
      <c r="FS44" s="5">
        <f t="shared" si="63"/>
        <v>1</v>
      </c>
      <c r="FT44" s="1">
        <f t="shared" si="301"/>
        <v>3</v>
      </c>
    </row>
    <row r="45" spans="1:176" ht="13.5">
      <c r="A45" s="7">
        <v>37412.5625</v>
      </c>
      <c r="B45" s="4" t="s">
        <v>84</v>
      </c>
      <c r="C45" s="3" t="str">
        <f>W42</f>
        <v>BRD</v>
      </c>
      <c r="D45" s="3" t="s">
        <v>17</v>
      </c>
      <c r="E45" s="3" t="str">
        <f>W44</f>
        <v>Irland</v>
      </c>
      <c r="F45" s="1"/>
      <c r="G45" s="33">
        <v>1</v>
      </c>
      <c r="H45" s="33" t="s">
        <v>18</v>
      </c>
      <c r="I45" s="33">
        <v>1</v>
      </c>
      <c r="J45" s="11" t="s">
        <v>19</v>
      </c>
      <c r="K45" s="1"/>
      <c r="L45" s="2" t="str">
        <f>IF($AB42=4,W42,IF($AB43=4,W43,IF($AB44=4,W44,W45)))</f>
        <v>Saudi-Arabien</v>
      </c>
      <c r="M45" s="2">
        <f>IF($AB42=4,X42,IF($AB43=4,X43,IF($AB44=4,X44,X45)))</f>
        <v>0</v>
      </c>
      <c r="N45" s="2">
        <f>IF($AB42=4,Y42,IF($AB43=4,Y43,IF($AB44=4,Y44,Y45)))</f>
        <v>0</v>
      </c>
      <c r="O45" s="2">
        <f>IF($AB42=4,Z42,IF($AB43=4,Z43,IF($AB44=4,Z44,Z45)))</f>
        <v>12</v>
      </c>
      <c r="P45" s="2">
        <f>IF($AB42=4,AA42,IF($AB43=4,AA43,IF($AB44=4,AA44,AA45)))</f>
        <v>-12</v>
      </c>
      <c r="R45" s="1">
        <f t="shared" si="250"/>
        <v>1</v>
      </c>
      <c r="S45" s="1">
        <f t="shared" si="251"/>
        <v>1</v>
      </c>
      <c r="T45" s="1">
        <f t="shared" si="252"/>
        <v>1</v>
      </c>
      <c r="U45" s="1">
        <f t="shared" si="253"/>
        <v>1</v>
      </c>
      <c r="V45" s="1"/>
      <c r="W45" s="3" t="s">
        <v>85</v>
      </c>
      <c r="X45" s="1">
        <f>S44+R46+R47</f>
        <v>4</v>
      </c>
      <c r="Y45" s="1">
        <f>U44+T46+T47</f>
        <v>2</v>
      </c>
      <c r="Z45" s="1">
        <f>T44+U46+U47</f>
        <v>3</v>
      </c>
      <c r="AA45" s="1">
        <f>Y45-Z45</f>
        <v>-1</v>
      </c>
      <c r="AB45" s="1">
        <f>IF(LARGE(AC42:AC45,1)=AC45,1,IF(LARGE(AC42:AC45,2)=AC45,2,IF(LARGE(AC42:AC45,3)=AC45,3,4)))</f>
        <v>3</v>
      </c>
      <c r="AC45" s="6">
        <f>X45*1000000000000+AA45*1000000000+Y45*1000000+AE45*1000+AD45</f>
        <v>3999002000000</v>
      </c>
      <c r="AD45" s="5"/>
      <c r="AE45" s="1">
        <f>IF(AND(X45=X42,AND(AA45=AA42,Y45=Y42)),T47-U47,0)+IF(AND(X45=X43,AND(AA45=AA43,Y45=Y43)),T46-U46,0)+IF(AND(X45=X44,AND(AA45=AA44,Y45=Y44)),U44-T44,0)</f>
        <v>0</v>
      </c>
      <c r="AF45" s="1"/>
      <c r="AG45" s="1" t="str">
        <f t="shared" si="254"/>
        <v>BRD</v>
      </c>
      <c r="AH45" s="1" t="str">
        <f t="shared" si="255"/>
        <v>Irland</v>
      </c>
      <c r="AI45" s="1"/>
      <c r="AJ45" s="5">
        <v>2</v>
      </c>
      <c r="AK45" s="5" t="s">
        <v>18</v>
      </c>
      <c r="AL45" s="5">
        <v>1</v>
      </c>
      <c r="AM45" s="1">
        <f t="shared" si="256"/>
        <v>0</v>
      </c>
      <c r="AO45" s="1"/>
      <c r="AP45" s="1" t="str">
        <f t="shared" si="195"/>
        <v>BRD</v>
      </c>
      <c r="AQ45" s="1" t="str">
        <f t="shared" si="196"/>
        <v>Irland</v>
      </c>
      <c r="AR45" s="1"/>
      <c r="AS45" s="33">
        <v>0</v>
      </c>
      <c r="AT45" s="33" t="s">
        <v>18</v>
      </c>
      <c r="AU45" s="33">
        <v>0</v>
      </c>
      <c r="AV45" s="1">
        <f t="shared" si="257"/>
        <v>2</v>
      </c>
      <c r="AW45" s="1"/>
      <c r="AX45" s="1" t="str">
        <f t="shared" si="258"/>
        <v>BRD</v>
      </c>
      <c r="AY45" s="1" t="str">
        <f t="shared" si="259"/>
        <v>Irland</v>
      </c>
      <c r="AZ45" s="1"/>
      <c r="BA45" s="5">
        <v>2</v>
      </c>
      <c r="BB45" s="5" t="s">
        <v>18</v>
      </c>
      <c r="BC45" s="5">
        <v>2</v>
      </c>
      <c r="BD45" s="1">
        <f t="shared" si="260"/>
        <v>2</v>
      </c>
      <c r="BE45" s="1"/>
      <c r="BF45" s="1" t="str">
        <f t="shared" si="261"/>
        <v>BRD</v>
      </c>
      <c r="BG45" s="1" t="str">
        <f t="shared" si="262"/>
        <v>Irland</v>
      </c>
      <c r="BH45" s="1"/>
      <c r="BI45" s="5">
        <v>0</v>
      </c>
      <c r="BJ45" s="5" t="s">
        <v>18</v>
      </c>
      <c r="BK45" s="5">
        <v>0</v>
      </c>
      <c r="BL45" s="1">
        <f t="shared" si="263"/>
        <v>2</v>
      </c>
      <c r="BM45" s="1"/>
      <c r="BN45" s="1" t="str">
        <f t="shared" si="204"/>
        <v>BRD</v>
      </c>
      <c r="BO45" s="1" t="str">
        <f t="shared" si="205"/>
        <v>Irland</v>
      </c>
      <c r="BP45" s="1"/>
      <c r="BQ45" s="5">
        <v>7</v>
      </c>
      <c r="BR45" s="5" t="s">
        <v>18</v>
      </c>
      <c r="BS45" s="5">
        <v>9</v>
      </c>
      <c r="BT45" s="1">
        <f t="shared" si="264"/>
        <v>0</v>
      </c>
      <c r="BU45" s="1"/>
      <c r="BV45" s="1" t="str">
        <f t="shared" si="265"/>
        <v>BRD</v>
      </c>
      <c r="BW45" s="1" t="str">
        <f t="shared" si="266"/>
        <v>Irland</v>
      </c>
      <c r="BX45" s="1"/>
      <c r="BY45" s="5">
        <v>1</v>
      </c>
      <c r="BZ45" s="5" t="s">
        <v>18</v>
      </c>
      <c r="CA45" s="5">
        <v>4</v>
      </c>
      <c r="CB45" s="1">
        <f t="shared" si="267"/>
        <v>0</v>
      </c>
      <c r="CC45" s="1"/>
      <c r="CD45" s="1" t="str">
        <f t="shared" si="268"/>
        <v>BRD</v>
      </c>
      <c r="CE45" s="1" t="str">
        <f t="shared" si="269"/>
        <v>Irland</v>
      </c>
      <c r="CF45" s="1"/>
      <c r="CG45" s="5">
        <v>3</v>
      </c>
      <c r="CH45" s="5" t="s">
        <v>18</v>
      </c>
      <c r="CI45" s="5">
        <v>9</v>
      </c>
      <c r="CJ45" s="1">
        <f t="shared" si="270"/>
        <v>0</v>
      </c>
      <c r="CK45" s="1"/>
      <c r="CL45" s="1" t="str">
        <f t="shared" si="271"/>
        <v>BRD</v>
      </c>
      <c r="CM45" s="1" t="str">
        <f t="shared" si="272"/>
        <v>Irland</v>
      </c>
      <c r="CN45" s="1"/>
      <c r="CO45" s="5">
        <v>2</v>
      </c>
      <c r="CP45" s="5" t="s">
        <v>18</v>
      </c>
      <c r="CQ45" s="5">
        <v>5</v>
      </c>
      <c r="CR45" s="1">
        <f t="shared" si="273"/>
        <v>0</v>
      </c>
      <c r="CS45" s="1"/>
      <c r="CT45" s="1" t="str">
        <f t="shared" si="274"/>
        <v>BRD</v>
      </c>
      <c r="CU45" s="1" t="str">
        <f t="shared" si="275"/>
        <v>Irland</v>
      </c>
      <c r="CV45" s="1"/>
      <c r="CW45" s="5">
        <v>7</v>
      </c>
      <c r="CX45" s="5" t="s">
        <v>18</v>
      </c>
      <c r="CY45" s="5">
        <v>6</v>
      </c>
      <c r="CZ45" s="1">
        <f t="shared" si="276"/>
        <v>0</v>
      </c>
      <c r="DA45" s="1"/>
      <c r="DB45" s="1" t="str">
        <f t="shared" si="277"/>
        <v>BRD</v>
      </c>
      <c r="DC45" s="1" t="str">
        <f t="shared" si="278"/>
        <v>Irland</v>
      </c>
      <c r="DD45" s="1"/>
      <c r="DE45" s="5">
        <v>0</v>
      </c>
      <c r="DF45" s="5" t="s">
        <v>18</v>
      </c>
      <c r="DG45" s="5">
        <v>0</v>
      </c>
      <c r="DH45" s="1">
        <f t="shared" si="279"/>
        <v>2</v>
      </c>
      <c r="DI45" s="1"/>
      <c r="DJ45" s="1" t="str">
        <f t="shared" si="280"/>
        <v>BRD</v>
      </c>
      <c r="DK45" s="1" t="str">
        <f t="shared" si="281"/>
        <v>Irland</v>
      </c>
      <c r="DL45" s="1"/>
      <c r="DM45" s="5">
        <v>2</v>
      </c>
      <c r="DN45" s="5" t="s">
        <v>18</v>
      </c>
      <c r="DO45" s="5">
        <v>9</v>
      </c>
      <c r="DP45" s="1">
        <f t="shared" si="282"/>
        <v>0</v>
      </c>
      <c r="DQ45" s="1"/>
      <c r="DR45" s="1" t="str">
        <f t="shared" si="283"/>
        <v>BRD</v>
      </c>
      <c r="DS45" s="1" t="str">
        <f t="shared" si="284"/>
        <v>Irland</v>
      </c>
      <c r="DT45" s="1"/>
      <c r="DU45" s="5">
        <v>5</v>
      </c>
      <c r="DV45" s="5" t="s">
        <v>18</v>
      </c>
      <c r="DW45" s="5">
        <v>6</v>
      </c>
      <c r="DX45" s="1">
        <f t="shared" si="285"/>
        <v>0</v>
      </c>
      <c r="DY45" s="1"/>
      <c r="DZ45" s="1" t="str">
        <f t="shared" si="228"/>
        <v>BRD</v>
      </c>
      <c r="EA45" s="1" t="str">
        <f t="shared" si="229"/>
        <v>Irland</v>
      </c>
      <c r="EB45" s="1"/>
      <c r="EC45" s="5">
        <v>2</v>
      </c>
      <c r="ED45" s="5" t="s">
        <v>18</v>
      </c>
      <c r="EE45" s="5">
        <v>5</v>
      </c>
      <c r="EF45" s="1">
        <f t="shared" si="286"/>
        <v>0</v>
      </c>
      <c r="EG45" s="1"/>
      <c r="EH45" s="1" t="str">
        <f t="shared" si="287"/>
        <v>BRD</v>
      </c>
      <c r="EI45" s="1" t="str">
        <f t="shared" si="288"/>
        <v>Irland</v>
      </c>
      <c r="EJ45" s="1"/>
      <c r="EK45" s="5">
        <v>2</v>
      </c>
      <c r="EL45" s="5" t="s">
        <v>18</v>
      </c>
      <c r="EM45" s="5">
        <v>0</v>
      </c>
      <c r="EN45" s="1">
        <f t="shared" si="289"/>
        <v>0</v>
      </c>
      <c r="EO45" s="1"/>
      <c r="EP45" s="1" t="str">
        <f t="shared" si="290"/>
        <v>BRD</v>
      </c>
      <c r="EQ45" s="1" t="str">
        <f t="shared" si="291"/>
        <v>Irland</v>
      </c>
      <c r="ER45" s="1"/>
      <c r="ES45" s="5">
        <v>1</v>
      </c>
      <c r="ET45" s="5" t="s">
        <v>18</v>
      </c>
      <c r="EU45" s="5">
        <v>1</v>
      </c>
      <c r="EV45" s="1">
        <f t="shared" si="292"/>
        <v>3</v>
      </c>
      <c r="EW45" s="1"/>
      <c r="EX45" s="1" t="str">
        <f t="shared" si="237"/>
        <v>BRD</v>
      </c>
      <c r="EY45" s="1" t="str">
        <f t="shared" si="238"/>
        <v>Irland</v>
      </c>
      <c r="EZ45" s="1"/>
      <c r="FA45" s="5">
        <f ca="1" t="shared" si="293"/>
        <v>8</v>
      </c>
      <c r="FB45" s="5" t="s">
        <v>18</v>
      </c>
      <c r="FC45" s="5">
        <f ca="1" t="shared" si="294"/>
        <v>4</v>
      </c>
      <c r="FD45" s="1">
        <f t="shared" si="295"/>
        <v>0</v>
      </c>
      <c r="FE45" s="1"/>
      <c r="FF45" s="1" t="str">
        <f t="shared" si="242"/>
        <v>BRD</v>
      </c>
      <c r="FG45" s="1" t="str">
        <f t="shared" si="243"/>
        <v>Irland</v>
      </c>
      <c r="FH45" s="1"/>
      <c r="FI45" s="5">
        <f ca="1" t="shared" si="296"/>
        <v>1</v>
      </c>
      <c r="FJ45" s="5" t="s">
        <v>18</v>
      </c>
      <c r="FK45" s="5">
        <f ca="1" t="shared" si="297"/>
        <v>3</v>
      </c>
      <c r="FL45" s="1">
        <f t="shared" si="298"/>
        <v>0</v>
      </c>
      <c r="FM45" s="1"/>
      <c r="FN45" s="1" t="str">
        <f t="shared" si="299"/>
        <v>BRD</v>
      </c>
      <c r="FO45" s="1" t="str">
        <f t="shared" si="300"/>
        <v>Irland</v>
      </c>
      <c r="FP45" s="1"/>
      <c r="FQ45" s="5">
        <f t="shared" si="62"/>
        <v>1</v>
      </c>
      <c r="FR45" s="5" t="s">
        <v>18</v>
      </c>
      <c r="FS45" s="5">
        <f t="shared" si="63"/>
        <v>1</v>
      </c>
      <c r="FT45" s="1">
        <f t="shared" si="301"/>
        <v>3</v>
      </c>
    </row>
    <row r="46" spans="1:176" ht="13.5">
      <c r="A46" s="7">
        <v>37413.458333333336</v>
      </c>
      <c r="B46" s="4" t="s">
        <v>86</v>
      </c>
      <c r="C46" s="3" t="str">
        <f>W45</f>
        <v>Kamerun</v>
      </c>
      <c r="D46" s="3" t="s">
        <v>17</v>
      </c>
      <c r="E46" s="3" t="str">
        <f>W43</f>
        <v>Saudi-Arabien</v>
      </c>
      <c r="F46" s="1"/>
      <c r="G46" s="33">
        <v>1</v>
      </c>
      <c r="H46" s="33" t="s">
        <v>18</v>
      </c>
      <c r="I46" s="33">
        <v>0</v>
      </c>
      <c r="J46" s="11" t="s">
        <v>19</v>
      </c>
      <c r="K46" s="1"/>
      <c r="L46" s="1"/>
      <c r="M46" s="1"/>
      <c r="N46" s="1"/>
      <c r="O46" s="1"/>
      <c r="R46" s="1">
        <f t="shared" si="250"/>
        <v>3</v>
      </c>
      <c r="S46" s="1">
        <f t="shared" si="251"/>
        <v>0</v>
      </c>
      <c r="T46" s="1">
        <f t="shared" si="252"/>
        <v>1</v>
      </c>
      <c r="U46" s="1">
        <f t="shared" si="253"/>
        <v>0</v>
      </c>
      <c r="V46" s="1"/>
      <c r="W46" s="1"/>
      <c r="X46" s="1"/>
      <c r="Y46" s="1"/>
      <c r="Z46" s="1"/>
      <c r="AA46" s="1"/>
      <c r="AB46" s="1"/>
      <c r="AC46" s="3"/>
      <c r="AD46" s="11"/>
      <c r="AE46" s="1"/>
      <c r="AF46" s="1"/>
      <c r="AG46" s="1" t="str">
        <f t="shared" si="254"/>
        <v>Kamerun</v>
      </c>
      <c r="AH46" s="1" t="str">
        <f t="shared" si="255"/>
        <v>Saudi-Arabien</v>
      </c>
      <c r="AI46" s="1"/>
      <c r="AJ46" s="5">
        <v>2</v>
      </c>
      <c r="AK46" s="5" t="s">
        <v>18</v>
      </c>
      <c r="AL46" s="5">
        <v>1</v>
      </c>
      <c r="AM46" s="1">
        <f t="shared" si="256"/>
        <v>2</v>
      </c>
      <c r="AO46" s="1"/>
      <c r="AP46" s="1" t="str">
        <f t="shared" si="195"/>
        <v>Kamerun</v>
      </c>
      <c r="AQ46" s="1" t="str">
        <f t="shared" si="196"/>
        <v>Saudi-Arabien</v>
      </c>
      <c r="AR46" s="1"/>
      <c r="AS46" s="33">
        <v>1</v>
      </c>
      <c r="AT46" s="33" t="s">
        <v>18</v>
      </c>
      <c r="AU46" s="33">
        <v>0</v>
      </c>
      <c r="AV46" s="1">
        <f t="shared" si="257"/>
        <v>3</v>
      </c>
      <c r="AW46" s="1"/>
      <c r="AX46" s="1" t="str">
        <f t="shared" si="258"/>
        <v>Kamerun</v>
      </c>
      <c r="AY46" s="1" t="str">
        <f t="shared" si="259"/>
        <v>Saudi-Arabien</v>
      </c>
      <c r="AZ46" s="1"/>
      <c r="BA46" s="5">
        <v>2</v>
      </c>
      <c r="BB46" s="5" t="s">
        <v>18</v>
      </c>
      <c r="BC46" s="5">
        <v>0</v>
      </c>
      <c r="BD46" s="1">
        <f t="shared" si="260"/>
        <v>1</v>
      </c>
      <c r="BE46" s="1"/>
      <c r="BF46" s="1" t="str">
        <f t="shared" si="261"/>
        <v>Kamerun</v>
      </c>
      <c r="BG46" s="1" t="str">
        <f t="shared" si="262"/>
        <v>Saudi-Arabien</v>
      </c>
      <c r="BH46" s="1"/>
      <c r="BI46" s="5">
        <v>2</v>
      </c>
      <c r="BJ46" s="5" t="s">
        <v>18</v>
      </c>
      <c r="BK46" s="5">
        <v>0</v>
      </c>
      <c r="BL46" s="1">
        <f t="shared" si="263"/>
        <v>1</v>
      </c>
      <c r="BM46" s="1"/>
      <c r="BN46" s="1" t="str">
        <f t="shared" si="204"/>
        <v>Kamerun</v>
      </c>
      <c r="BO46" s="1" t="str">
        <f t="shared" si="205"/>
        <v>Saudi-Arabien</v>
      </c>
      <c r="BP46" s="1"/>
      <c r="BQ46" s="5">
        <v>6</v>
      </c>
      <c r="BR46" s="5" t="s">
        <v>18</v>
      </c>
      <c r="BS46" s="5">
        <v>4</v>
      </c>
      <c r="BT46" s="1">
        <f t="shared" si="264"/>
        <v>1</v>
      </c>
      <c r="BU46" s="1"/>
      <c r="BV46" s="1" t="str">
        <f t="shared" si="265"/>
        <v>Kamerun</v>
      </c>
      <c r="BW46" s="1" t="str">
        <f t="shared" si="266"/>
        <v>Saudi-Arabien</v>
      </c>
      <c r="BX46" s="1"/>
      <c r="BY46" s="5">
        <v>1</v>
      </c>
      <c r="BZ46" s="5" t="s">
        <v>18</v>
      </c>
      <c r="CA46" s="5">
        <v>8</v>
      </c>
      <c r="CB46" s="1">
        <f t="shared" si="267"/>
        <v>0</v>
      </c>
      <c r="CC46" s="1"/>
      <c r="CD46" s="1" t="str">
        <f t="shared" si="268"/>
        <v>Kamerun</v>
      </c>
      <c r="CE46" s="1" t="str">
        <f t="shared" si="269"/>
        <v>Saudi-Arabien</v>
      </c>
      <c r="CF46" s="1"/>
      <c r="CG46" s="5">
        <v>8</v>
      </c>
      <c r="CH46" s="5" t="s">
        <v>18</v>
      </c>
      <c r="CI46" s="5">
        <v>5</v>
      </c>
      <c r="CJ46" s="1">
        <f t="shared" si="270"/>
        <v>1</v>
      </c>
      <c r="CK46" s="1"/>
      <c r="CL46" s="1" t="str">
        <f t="shared" si="271"/>
        <v>Kamerun</v>
      </c>
      <c r="CM46" s="1" t="str">
        <f t="shared" si="272"/>
        <v>Saudi-Arabien</v>
      </c>
      <c r="CN46" s="1"/>
      <c r="CO46" s="5">
        <v>5</v>
      </c>
      <c r="CP46" s="5" t="s">
        <v>18</v>
      </c>
      <c r="CQ46" s="5">
        <v>3</v>
      </c>
      <c r="CR46" s="1">
        <f t="shared" si="273"/>
        <v>1</v>
      </c>
      <c r="CS46" s="1"/>
      <c r="CT46" s="1" t="str">
        <f t="shared" si="274"/>
        <v>Kamerun</v>
      </c>
      <c r="CU46" s="1" t="str">
        <f t="shared" si="275"/>
        <v>Saudi-Arabien</v>
      </c>
      <c r="CV46" s="1"/>
      <c r="CW46" s="5">
        <v>0</v>
      </c>
      <c r="CX46" s="5" t="s">
        <v>18</v>
      </c>
      <c r="CY46" s="5">
        <v>1</v>
      </c>
      <c r="CZ46" s="1">
        <f t="shared" si="276"/>
        <v>0</v>
      </c>
      <c r="DA46" s="1"/>
      <c r="DB46" s="1" t="str">
        <f t="shared" si="277"/>
        <v>Kamerun</v>
      </c>
      <c r="DC46" s="1" t="str">
        <f t="shared" si="278"/>
        <v>Saudi-Arabien</v>
      </c>
      <c r="DD46" s="1"/>
      <c r="DE46" s="5">
        <v>0</v>
      </c>
      <c r="DF46" s="5" t="s">
        <v>18</v>
      </c>
      <c r="DG46" s="5">
        <v>0</v>
      </c>
      <c r="DH46" s="1">
        <f t="shared" si="279"/>
        <v>0</v>
      </c>
      <c r="DI46" s="1"/>
      <c r="DJ46" s="1" t="str">
        <f t="shared" si="280"/>
        <v>Kamerun</v>
      </c>
      <c r="DK46" s="1" t="str">
        <f t="shared" si="281"/>
        <v>Saudi-Arabien</v>
      </c>
      <c r="DL46" s="1"/>
      <c r="DM46" s="5">
        <v>2</v>
      </c>
      <c r="DN46" s="5" t="s">
        <v>18</v>
      </c>
      <c r="DO46" s="5">
        <v>1</v>
      </c>
      <c r="DP46" s="1">
        <f t="shared" si="282"/>
        <v>2</v>
      </c>
      <c r="DQ46" s="1"/>
      <c r="DR46" s="1" t="str">
        <f t="shared" si="283"/>
        <v>Kamerun</v>
      </c>
      <c r="DS46" s="1" t="str">
        <f t="shared" si="284"/>
        <v>Saudi-Arabien</v>
      </c>
      <c r="DT46" s="1"/>
      <c r="DU46" s="5">
        <v>6</v>
      </c>
      <c r="DV46" s="5" t="s">
        <v>18</v>
      </c>
      <c r="DW46" s="5">
        <v>4</v>
      </c>
      <c r="DX46" s="1">
        <f t="shared" si="285"/>
        <v>1</v>
      </c>
      <c r="DY46" s="1"/>
      <c r="DZ46" s="1" t="str">
        <f t="shared" si="228"/>
        <v>Kamerun</v>
      </c>
      <c r="EA46" s="1" t="str">
        <f t="shared" si="229"/>
        <v>Saudi-Arabien</v>
      </c>
      <c r="EB46" s="1"/>
      <c r="EC46" s="5">
        <v>4</v>
      </c>
      <c r="ED46" s="5" t="s">
        <v>18</v>
      </c>
      <c r="EE46" s="5">
        <v>0</v>
      </c>
      <c r="EF46" s="1">
        <f t="shared" si="286"/>
        <v>1</v>
      </c>
      <c r="EG46" s="1"/>
      <c r="EH46" s="1" t="str">
        <f t="shared" si="287"/>
        <v>Kamerun</v>
      </c>
      <c r="EI46" s="1" t="str">
        <f t="shared" si="288"/>
        <v>Saudi-Arabien</v>
      </c>
      <c r="EJ46" s="1"/>
      <c r="EK46" s="5">
        <v>4</v>
      </c>
      <c r="EL46" s="5" t="s">
        <v>18</v>
      </c>
      <c r="EM46" s="5">
        <v>0</v>
      </c>
      <c r="EN46" s="1">
        <f t="shared" si="289"/>
        <v>1</v>
      </c>
      <c r="EO46" s="1"/>
      <c r="EP46" s="1" t="str">
        <f t="shared" si="290"/>
        <v>Kamerun</v>
      </c>
      <c r="EQ46" s="1" t="str">
        <f t="shared" si="291"/>
        <v>Saudi-Arabien</v>
      </c>
      <c r="ER46" s="1"/>
      <c r="ES46" s="5">
        <v>3</v>
      </c>
      <c r="ET46" s="5" t="s">
        <v>18</v>
      </c>
      <c r="EU46" s="5">
        <v>0</v>
      </c>
      <c r="EV46" s="1">
        <f t="shared" si="292"/>
        <v>1</v>
      </c>
      <c r="EW46" s="1"/>
      <c r="EX46" s="1" t="str">
        <f t="shared" si="237"/>
        <v>Kamerun</v>
      </c>
      <c r="EY46" s="1" t="str">
        <f t="shared" si="238"/>
        <v>Saudi-Arabien</v>
      </c>
      <c r="EZ46" s="1"/>
      <c r="FA46" s="5">
        <f ca="1" t="shared" si="293"/>
        <v>1</v>
      </c>
      <c r="FB46" s="5" t="s">
        <v>18</v>
      </c>
      <c r="FC46" s="5">
        <f ca="1" t="shared" si="294"/>
        <v>0</v>
      </c>
      <c r="FD46" s="1">
        <f t="shared" si="295"/>
        <v>3</v>
      </c>
      <c r="FE46" s="1"/>
      <c r="FF46" s="1" t="str">
        <f t="shared" si="242"/>
        <v>Kamerun</v>
      </c>
      <c r="FG46" s="1" t="str">
        <f t="shared" si="243"/>
        <v>Saudi-Arabien</v>
      </c>
      <c r="FH46" s="1"/>
      <c r="FI46" s="5">
        <f ca="1" t="shared" si="296"/>
        <v>7</v>
      </c>
      <c r="FJ46" s="5" t="s">
        <v>18</v>
      </c>
      <c r="FK46" s="5">
        <f ca="1" t="shared" si="297"/>
        <v>2</v>
      </c>
      <c r="FL46" s="1">
        <f t="shared" si="298"/>
        <v>1</v>
      </c>
      <c r="FM46" s="1"/>
      <c r="FN46" s="1" t="str">
        <f t="shared" si="299"/>
        <v>Kamerun</v>
      </c>
      <c r="FO46" s="1" t="str">
        <f t="shared" si="300"/>
        <v>Saudi-Arabien</v>
      </c>
      <c r="FP46" s="1"/>
      <c r="FQ46" s="5">
        <f t="shared" si="62"/>
        <v>1</v>
      </c>
      <c r="FR46" s="5" t="s">
        <v>18</v>
      </c>
      <c r="FS46" s="5">
        <f t="shared" si="63"/>
        <v>0</v>
      </c>
      <c r="FT46" s="1">
        <f t="shared" si="301"/>
        <v>3</v>
      </c>
    </row>
    <row r="47" spans="1:176" ht="13.5">
      <c r="A47" s="7">
        <v>37418.5625</v>
      </c>
      <c r="B47" s="4" t="s">
        <v>87</v>
      </c>
      <c r="C47" s="3" t="str">
        <f>W45</f>
        <v>Kamerun</v>
      </c>
      <c r="D47" s="3" t="s">
        <v>17</v>
      </c>
      <c r="E47" s="3" t="str">
        <f>W42</f>
        <v>BRD</v>
      </c>
      <c r="F47" s="1"/>
      <c r="G47" s="33">
        <v>0</v>
      </c>
      <c r="H47" s="33" t="s">
        <v>18</v>
      </c>
      <c r="I47" s="33">
        <v>2</v>
      </c>
      <c r="J47" s="11" t="s">
        <v>19</v>
      </c>
      <c r="L47" s="2" t="str">
        <f>L42</f>
        <v>BRD</v>
      </c>
      <c r="M47" s="2" t="s">
        <v>88</v>
      </c>
      <c r="R47" s="1">
        <f t="shared" si="250"/>
        <v>0</v>
      </c>
      <c r="S47" s="1">
        <f t="shared" si="251"/>
        <v>3</v>
      </c>
      <c r="T47" s="1">
        <f t="shared" si="252"/>
        <v>0</v>
      </c>
      <c r="U47" s="1">
        <f t="shared" si="253"/>
        <v>2</v>
      </c>
      <c r="AC47" s="3"/>
      <c r="AG47" s="1" t="str">
        <f t="shared" si="254"/>
        <v>Kamerun</v>
      </c>
      <c r="AH47" s="1" t="str">
        <f t="shared" si="255"/>
        <v>BRD</v>
      </c>
      <c r="AJ47" s="5">
        <v>1</v>
      </c>
      <c r="AK47" s="5" t="s">
        <v>18</v>
      </c>
      <c r="AL47" s="5">
        <v>1</v>
      </c>
      <c r="AM47" s="1">
        <f t="shared" si="256"/>
        <v>0</v>
      </c>
      <c r="AP47" s="1" t="str">
        <f t="shared" si="195"/>
        <v>Kamerun</v>
      </c>
      <c r="AQ47" s="1" t="str">
        <f t="shared" si="196"/>
        <v>BRD</v>
      </c>
      <c r="AS47" s="33">
        <v>0</v>
      </c>
      <c r="AT47" s="33" t="s">
        <v>18</v>
      </c>
      <c r="AU47" s="33">
        <v>1</v>
      </c>
      <c r="AV47" s="1">
        <f t="shared" si="257"/>
        <v>1</v>
      </c>
      <c r="AX47" s="1" t="str">
        <f t="shared" si="258"/>
        <v>Kamerun</v>
      </c>
      <c r="AY47" s="1" t="str">
        <f t="shared" si="259"/>
        <v>BRD</v>
      </c>
      <c r="BA47" s="5">
        <v>3</v>
      </c>
      <c r="BB47" s="5" t="s">
        <v>18</v>
      </c>
      <c r="BC47" s="5">
        <v>2</v>
      </c>
      <c r="BD47" s="1">
        <f t="shared" si="260"/>
        <v>0</v>
      </c>
      <c r="BF47" s="1" t="str">
        <f t="shared" si="261"/>
        <v>Kamerun</v>
      </c>
      <c r="BG47" s="1" t="str">
        <f t="shared" si="262"/>
        <v>BRD</v>
      </c>
      <c r="BI47" s="5">
        <v>1</v>
      </c>
      <c r="BJ47" s="5" t="s">
        <v>18</v>
      </c>
      <c r="BK47" s="5">
        <v>0</v>
      </c>
      <c r="BL47" s="1">
        <f t="shared" si="263"/>
        <v>0</v>
      </c>
      <c r="BN47" s="1" t="str">
        <f t="shared" si="204"/>
        <v>Kamerun</v>
      </c>
      <c r="BO47" s="1" t="str">
        <f t="shared" si="205"/>
        <v>BRD</v>
      </c>
      <c r="BQ47" s="5">
        <v>0</v>
      </c>
      <c r="BR47" s="5" t="s">
        <v>18</v>
      </c>
      <c r="BS47" s="5">
        <v>7</v>
      </c>
      <c r="BT47" s="1">
        <f t="shared" si="264"/>
        <v>1</v>
      </c>
      <c r="BV47" s="1" t="str">
        <f t="shared" si="265"/>
        <v>Kamerun</v>
      </c>
      <c r="BW47" s="1" t="str">
        <f t="shared" si="266"/>
        <v>BRD</v>
      </c>
      <c r="BY47" s="5">
        <v>5</v>
      </c>
      <c r="BZ47" s="5" t="s">
        <v>18</v>
      </c>
      <c r="CA47" s="5">
        <v>6</v>
      </c>
      <c r="CB47" s="1">
        <f t="shared" si="267"/>
        <v>1</v>
      </c>
      <c r="CD47" s="1" t="str">
        <f t="shared" si="268"/>
        <v>Kamerun</v>
      </c>
      <c r="CE47" s="1" t="str">
        <f t="shared" si="269"/>
        <v>BRD</v>
      </c>
      <c r="CG47" s="5">
        <v>2</v>
      </c>
      <c r="CH47" s="5" t="s">
        <v>18</v>
      </c>
      <c r="CI47" s="5">
        <v>2</v>
      </c>
      <c r="CJ47" s="1">
        <f t="shared" si="270"/>
        <v>0</v>
      </c>
      <c r="CL47" s="1" t="str">
        <f t="shared" si="271"/>
        <v>Kamerun</v>
      </c>
      <c r="CM47" s="1" t="str">
        <f t="shared" si="272"/>
        <v>BRD</v>
      </c>
      <c r="CO47" s="5">
        <v>8</v>
      </c>
      <c r="CP47" s="5" t="s">
        <v>18</v>
      </c>
      <c r="CQ47" s="5">
        <v>9</v>
      </c>
      <c r="CR47" s="1">
        <f t="shared" si="273"/>
        <v>1</v>
      </c>
      <c r="CT47" s="1" t="str">
        <f t="shared" si="274"/>
        <v>Kamerun</v>
      </c>
      <c r="CU47" s="1" t="str">
        <f t="shared" si="275"/>
        <v>BRD</v>
      </c>
      <c r="CW47" s="5">
        <v>3</v>
      </c>
      <c r="CX47" s="5" t="s">
        <v>18</v>
      </c>
      <c r="CY47" s="5">
        <v>6</v>
      </c>
      <c r="CZ47" s="1">
        <f t="shared" si="276"/>
        <v>1</v>
      </c>
      <c r="DB47" s="1" t="str">
        <f t="shared" si="277"/>
        <v>Kamerun</v>
      </c>
      <c r="DC47" s="1" t="str">
        <f t="shared" si="278"/>
        <v>BRD</v>
      </c>
      <c r="DE47" s="5">
        <v>1</v>
      </c>
      <c r="DF47" s="5" t="s">
        <v>18</v>
      </c>
      <c r="DG47" s="5">
        <v>1</v>
      </c>
      <c r="DH47" s="1">
        <f t="shared" si="279"/>
        <v>0</v>
      </c>
      <c r="DJ47" s="1" t="str">
        <f t="shared" si="280"/>
        <v>Kamerun</v>
      </c>
      <c r="DK47" s="1" t="str">
        <f t="shared" si="281"/>
        <v>BRD</v>
      </c>
      <c r="DM47" s="5">
        <v>1</v>
      </c>
      <c r="DN47" s="5" t="s">
        <v>18</v>
      </c>
      <c r="DO47" s="5">
        <v>5</v>
      </c>
      <c r="DP47" s="1">
        <f t="shared" si="282"/>
        <v>1</v>
      </c>
      <c r="DR47" s="1" t="str">
        <f t="shared" si="283"/>
        <v>Kamerun</v>
      </c>
      <c r="DS47" s="1" t="str">
        <f t="shared" si="284"/>
        <v>BRD</v>
      </c>
      <c r="DU47" s="5">
        <v>5</v>
      </c>
      <c r="DV47" s="5" t="s">
        <v>18</v>
      </c>
      <c r="DW47" s="5">
        <v>4</v>
      </c>
      <c r="DX47" s="1">
        <f t="shared" si="285"/>
        <v>0</v>
      </c>
      <c r="DZ47" s="1" t="str">
        <f t="shared" si="228"/>
        <v>Kamerun</v>
      </c>
      <c r="EA47" s="1" t="str">
        <f t="shared" si="229"/>
        <v>BRD</v>
      </c>
      <c r="EC47" s="5">
        <v>9</v>
      </c>
      <c r="ED47" s="5" t="s">
        <v>18</v>
      </c>
      <c r="EE47" s="5">
        <v>6</v>
      </c>
      <c r="EF47" s="1">
        <f t="shared" si="286"/>
        <v>0</v>
      </c>
      <c r="EH47" s="1" t="str">
        <f t="shared" si="287"/>
        <v>Kamerun</v>
      </c>
      <c r="EI47" s="1" t="str">
        <f t="shared" si="288"/>
        <v>BRD</v>
      </c>
      <c r="EK47" s="5">
        <v>1</v>
      </c>
      <c r="EL47" s="5" t="s">
        <v>18</v>
      </c>
      <c r="EM47" s="5">
        <v>1</v>
      </c>
      <c r="EN47" s="1">
        <f t="shared" si="289"/>
        <v>0</v>
      </c>
      <c r="EP47" s="1" t="str">
        <f t="shared" si="290"/>
        <v>Kamerun</v>
      </c>
      <c r="EQ47" s="1" t="str">
        <f t="shared" si="291"/>
        <v>BRD</v>
      </c>
      <c r="ES47" s="5">
        <v>1</v>
      </c>
      <c r="ET47" s="5" t="s">
        <v>18</v>
      </c>
      <c r="EU47" s="5">
        <v>1</v>
      </c>
      <c r="EV47" s="1">
        <f t="shared" si="292"/>
        <v>0</v>
      </c>
      <c r="EX47" s="1" t="str">
        <f t="shared" si="237"/>
        <v>Kamerun</v>
      </c>
      <c r="EY47" s="1" t="str">
        <f t="shared" si="238"/>
        <v>BRD</v>
      </c>
      <c r="FA47" s="5">
        <f ca="1" t="shared" si="293"/>
        <v>6</v>
      </c>
      <c r="FB47" s="5" t="s">
        <v>18</v>
      </c>
      <c r="FC47" s="5">
        <f ca="1" t="shared" si="294"/>
        <v>5</v>
      </c>
      <c r="FD47" s="1">
        <f t="shared" si="295"/>
        <v>0</v>
      </c>
      <c r="FF47" s="1" t="str">
        <f t="shared" si="242"/>
        <v>Kamerun</v>
      </c>
      <c r="FG47" s="1" t="str">
        <f t="shared" si="243"/>
        <v>BRD</v>
      </c>
      <c r="FI47" s="5">
        <f ca="1" t="shared" si="296"/>
        <v>9</v>
      </c>
      <c r="FJ47" s="5" t="s">
        <v>18</v>
      </c>
      <c r="FK47" s="5">
        <f ca="1" t="shared" si="297"/>
        <v>2</v>
      </c>
      <c r="FL47" s="1">
        <f t="shared" si="298"/>
        <v>0</v>
      </c>
      <c r="FN47" s="1" t="str">
        <f t="shared" si="299"/>
        <v>Kamerun</v>
      </c>
      <c r="FO47" s="1" t="str">
        <f t="shared" si="300"/>
        <v>BRD</v>
      </c>
      <c r="FQ47" s="5">
        <f t="shared" si="62"/>
        <v>0</v>
      </c>
      <c r="FR47" s="5" t="s">
        <v>18</v>
      </c>
      <c r="FS47" s="5">
        <f t="shared" si="63"/>
        <v>2</v>
      </c>
      <c r="FT47" s="1">
        <f t="shared" si="301"/>
        <v>3</v>
      </c>
    </row>
    <row r="48" spans="1:176" ht="13.5">
      <c r="A48" s="7">
        <v>37418.5625</v>
      </c>
      <c r="B48" s="4" t="s">
        <v>89</v>
      </c>
      <c r="C48" s="3" t="str">
        <f>W43</f>
        <v>Saudi-Arabien</v>
      </c>
      <c r="D48" s="3" t="s">
        <v>17</v>
      </c>
      <c r="E48" s="3" t="str">
        <f>W44</f>
        <v>Irland</v>
      </c>
      <c r="F48" s="1"/>
      <c r="G48" s="33">
        <v>0</v>
      </c>
      <c r="H48" s="33" t="s">
        <v>18</v>
      </c>
      <c r="I48" s="33">
        <v>3</v>
      </c>
      <c r="J48" s="11" t="s">
        <v>19</v>
      </c>
      <c r="L48" s="2" t="str">
        <f>L43</f>
        <v>Irland</v>
      </c>
      <c r="M48" s="2" t="s">
        <v>90</v>
      </c>
      <c r="R48" s="1">
        <f t="shared" si="250"/>
        <v>0</v>
      </c>
      <c r="S48" s="1">
        <f t="shared" si="251"/>
        <v>3</v>
      </c>
      <c r="T48" s="1">
        <f t="shared" si="252"/>
        <v>0</v>
      </c>
      <c r="U48" s="1">
        <f t="shared" si="253"/>
        <v>3</v>
      </c>
      <c r="AC48" s="3"/>
      <c r="AG48" s="1" t="str">
        <f t="shared" si="254"/>
        <v>Saudi-Arabien</v>
      </c>
      <c r="AH48" s="1" t="str">
        <f t="shared" si="255"/>
        <v>Irland</v>
      </c>
      <c r="AJ48" s="5">
        <v>0</v>
      </c>
      <c r="AK48" s="5" t="s">
        <v>18</v>
      </c>
      <c r="AL48" s="5">
        <v>3</v>
      </c>
      <c r="AM48" s="1">
        <f t="shared" si="256"/>
        <v>3</v>
      </c>
      <c r="AP48" s="1" t="str">
        <f t="shared" si="195"/>
        <v>Saudi-Arabien</v>
      </c>
      <c r="AQ48" s="1" t="str">
        <f t="shared" si="196"/>
        <v>Irland</v>
      </c>
      <c r="AS48" s="33">
        <v>0</v>
      </c>
      <c r="AT48" s="33" t="s">
        <v>18</v>
      </c>
      <c r="AU48" s="33">
        <v>0</v>
      </c>
      <c r="AV48" s="1">
        <f t="shared" si="257"/>
        <v>0</v>
      </c>
      <c r="AX48" s="1" t="str">
        <f t="shared" si="258"/>
        <v>Saudi-Arabien</v>
      </c>
      <c r="AY48" s="1" t="str">
        <f t="shared" si="259"/>
        <v>Irland</v>
      </c>
      <c r="BA48" s="5">
        <v>0</v>
      </c>
      <c r="BB48" s="5" t="s">
        <v>18</v>
      </c>
      <c r="BC48" s="5">
        <v>3</v>
      </c>
      <c r="BD48" s="1">
        <f t="shared" si="260"/>
        <v>3</v>
      </c>
      <c r="BF48" s="1" t="str">
        <f t="shared" si="261"/>
        <v>Saudi-Arabien</v>
      </c>
      <c r="BG48" s="1" t="str">
        <f t="shared" si="262"/>
        <v>Irland</v>
      </c>
      <c r="BI48" s="5">
        <v>0</v>
      </c>
      <c r="BJ48" s="5" t="s">
        <v>18</v>
      </c>
      <c r="BK48" s="5">
        <v>2</v>
      </c>
      <c r="BL48" s="1">
        <f t="shared" si="263"/>
        <v>1</v>
      </c>
      <c r="BN48" s="1" t="str">
        <f t="shared" si="204"/>
        <v>Saudi-Arabien</v>
      </c>
      <c r="BO48" s="1" t="str">
        <f t="shared" si="205"/>
        <v>Irland</v>
      </c>
      <c r="BQ48" s="5">
        <v>6</v>
      </c>
      <c r="BR48" s="5" t="s">
        <v>18</v>
      </c>
      <c r="BS48" s="5">
        <v>6</v>
      </c>
      <c r="BT48" s="1">
        <f t="shared" si="264"/>
        <v>0</v>
      </c>
      <c r="BV48" s="1" t="str">
        <f t="shared" si="265"/>
        <v>Saudi-Arabien</v>
      </c>
      <c r="BW48" s="1" t="str">
        <f t="shared" si="266"/>
        <v>Irland</v>
      </c>
      <c r="BY48" s="5">
        <v>7</v>
      </c>
      <c r="BZ48" s="5" t="s">
        <v>18</v>
      </c>
      <c r="CA48" s="5">
        <v>5</v>
      </c>
      <c r="CB48" s="1">
        <f t="shared" si="267"/>
        <v>0</v>
      </c>
      <c r="CD48" s="1" t="str">
        <f t="shared" si="268"/>
        <v>Saudi-Arabien</v>
      </c>
      <c r="CE48" s="1" t="str">
        <f t="shared" si="269"/>
        <v>Irland</v>
      </c>
      <c r="CG48" s="5">
        <v>7</v>
      </c>
      <c r="CH48" s="5" t="s">
        <v>18</v>
      </c>
      <c r="CI48" s="5">
        <v>6</v>
      </c>
      <c r="CJ48" s="1">
        <f t="shared" si="270"/>
        <v>0</v>
      </c>
      <c r="CL48" s="1" t="str">
        <f t="shared" si="271"/>
        <v>Saudi-Arabien</v>
      </c>
      <c r="CM48" s="1" t="str">
        <f t="shared" si="272"/>
        <v>Irland</v>
      </c>
      <c r="CO48" s="5">
        <v>7</v>
      </c>
      <c r="CP48" s="5" t="s">
        <v>18</v>
      </c>
      <c r="CQ48" s="5">
        <v>5</v>
      </c>
      <c r="CR48" s="1">
        <f t="shared" si="273"/>
        <v>0</v>
      </c>
      <c r="CT48" s="1" t="str">
        <f t="shared" si="274"/>
        <v>Saudi-Arabien</v>
      </c>
      <c r="CU48" s="1" t="str">
        <f t="shared" si="275"/>
        <v>Irland</v>
      </c>
      <c r="CW48" s="5">
        <v>6</v>
      </c>
      <c r="CX48" s="5" t="s">
        <v>18</v>
      </c>
      <c r="CY48" s="5">
        <v>0</v>
      </c>
      <c r="CZ48" s="1">
        <f t="shared" si="276"/>
        <v>0</v>
      </c>
      <c r="DB48" s="1" t="str">
        <f t="shared" si="277"/>
        <v>Saudi-Arabien</v>
      </c>
      <c r="DC48" s="1" t="str">
        <f t="shared" si="278"/>
        <v>Irland</v>
      </c>
      <c r="DE48" s="5">
        <v>0</v>
      </c>
      <c r="DF48" s="5" t="s">
        <v>18</v>
      </c>
      <c r="DG48" s="5">
        <v>1</v>
      </c>
      <c r="DH48" s="1">
        <f t="shared" si="279"/>
        <v>1</v>
      </c>
      <c r="DJ48" s="1" t="str">
        <f t="shared" si="280"/>
        <v>Saudi-Arabien</v>
      </c>
      <c r="DK48" s="1" t="str">
        <f t="shared" si="281"/>
        <v>Irland</v>
      </c>
      <c r="DM48" s="5">
        <v>9</v>
      </c>
      <c r="DN48" s="5" t="s">
        <v>18</v>
      </c>
      <c r="DO48" s="5">
        <v>4</v>
      </c>
      <c r="DP48" s="1">
        <f t="shared" si="282"/>
        <v>0</v>
      </c>
      <c r="DR48" s="1" t="str">
        <f t="shared" si="283"/>
        <v>Saudi-Arabien</v>
      </c>
      <c r="DS48" s="1" t="str">
        <f t="shared" si="284"/>
        <v>Irland</v>
      </c>
      <c r="DU48" s="5">
        <v>6</v>
      </c>
      <c r="DV48" s="5" t="s">
        <v>18</v>
      </c>
      <c r="DW48" s="5">
        <v>4</v>
      </c>
      <c r="DX48" s="1">
        <f t="shared" si="285"/>
        <v>0</v>
      </c>
      <c r="DZ48" s="1" t="str">
        <f t="shared" si="228"/>
        <v>Saudi-Arabien</v>
      </c>
      <c r="EA48" s="1" t="str">
        <f t="shared" si="229"/>
        <v>Irland</v>
      </c>
      <c r="EC48" s="5">
        <v>0</v>
      </c>
      <c r="ED48" s="5" t="s">
        <v>18</v>
      </c>
      <c r="EE48" s="5">
        <v>1</v>
      </c>
      <c r="EF48" s="1">
        <f t="shared" si="286"/>
        <v>1</v>
      </c>
      <c r="EH48" s="1" t="str">
        <f t="shared" si="287"/>
        <v>Saudi-Arabien</v>
      </c>
      <c r="EI48" s="1" t="str">
        <f t="shared" si="288"/>
        <v>Irland</v>
      </c>
      <c r="EK48" s="5">
        <v>0</v>
      </c>
      <c r="EL48" s="5" t="s">
        <v>18</v>
      </c>
      <c r="EM48" s="5">
        <v>2</v>
      </c>
      <c r="EN48" s="1">
        <f t="shared" si="289"/>
        <v>1</v>
      </c>
      <c r="EP48" s="1" t="str">
        <f t="shared" si="290"/>
        <v>Saudi-Arabien</v>
      </c>
      <c r="EQ48" s="1" t="str">
        <f t="shared" si="291"/>
        <v>Irland</v>
      </c>
      <c r="ES48" s="5">
        <v>1</v>
      </c>
      <c r="ET48" s="5" t="s">
        <v>18</v>
      </c>
      <c r="EU48" s="5">
        <v>2</v>
      </c>
      <c r="EV48" s="1">
        <f t="shared" si="292"/>
        <v>1</v>
      </c>
      <c r="EX48" s="1" t="str">
        <f t="shared" si="237"/>
        <v>Saudi-Arabien</v>
      </c>
      <c r="EY48" s="1" t="str">
        <f t="shared" si="238"/>
        <v>Irland</v>
      </c>
      <c r="FA48" s="5">
        <f ca="1" t="shared" si="293"/>
        <v>8</v>
      </c>
      <c r="FB48" s="5" t="s">
        <v>18</v>
      </c>
      <c r="FC48" s="5">
        <f ca="1" t="shared" si="294"/>
        <v>4</v>
      </c>
      <c r="FD48" s="1">
        <f t="shared" si="295"/>
        <v>0</v>
      </c>
      <c r="FF48" s="1" t="str">
        <f t="shared" si="242"/>
        <v>Saudi-Arabien</v>
      </c>
      <c r="FG48" s="1" t="str">
        <f t="shared" si="243"/>
        <v>Irland</v>
      </c>
      <c r="FI48" s="5">
        <f ca="1" t="shared" si="296"/>
        <v>1</v>
      </c>
      <c r="FJ48" s="5" t="s">
        <v>18</v>
      </c>
      <c r="FK48" s="5">
        <f ca="1" t="shared" si="297"/>
        <v>3</v>
      </c>
      <c r="FL48" s="1">
        <f t="shared" si="298"/>
        <v>1</v>
      </c>
      <c r="FN48" s="1" t="str">
        <f t="shared" si="299"/>
        <v>Saudi-Arabien</v>
      </c>
      <c r="FO48" s="1" t="str">
        <f t="shared" si="300"/>
        <v>Irland</v>
      </c>
      <c r="FQ48" s="5">
        <f t="shared" si="62"/>
        <v>0</v>
      </c>
      <c r="FR48" s="5" t="s">
        <v>18</v>
      </c>
      <c r="FS48" s="5">
        <f t="shared" si="63"/>
        <v>3</v>
      </c>
      <c r="FT48" s="1">
        <f t="shared" si="301"/>
        <v>3</v>
      </c>
    </row>
    <row r="49" spans="2:176" ht="13.5">
      <c r="B49" s="3"/>
      <c r="D49" s="3"/>
      <c r="E49" s="3"/>
      <c r="AC49" s="3"/>
      <c r="AM49" s="1"/>
      <c r="AP49" s="1"/>
      <c r="AS49" s="34"/>
      <c r="AT49" s="34"/>
      <c r="AU49" s="34"/>
      <c r="AV49" s="1"/>
      <c r="BD49" s="1"/>
      <c r="BF49" s="1"/>
      <c r="BL49" s="1"/>
      <c r="BN49" s="1"/>
      <c r="BT49" s="1"/>
      <c r="BV49" s="1"/>
      <c r="CB49" s="1"/>
      <c r="CD49" s="1"/>
      <c r="CJ49" s="1"/>
      <c r="CL49" s="1"/>
      <c r="CR49" s="1"/>
      <c r="CT49" s="1"/>
      <c r="CZ49" s="1"/>
      <c r="DB49" s="1"/>
      <c r="DH49" s="1"/>
      <c r="DJ49" s="1"/>
      <c r="DP49" s="1"/>
      <c r="DR49" s="1"/>
      <c r="DX49" s="1"/>
      <c r="DZ49" s="1"/>
      <c r="EF49" s="1"/>
      <c r="EH49" s="1"/>
      <c r="EN49" s="1"/>
      <c r="EP49" s="1"/>
      <c r="EV49" s="1"/>
      <c r="EX49" s="1"/>
      <c r="FD49" s="1"/>
      <c r="FF49" s="1"/>
      <c r="FL49" s="1"/>
      <c r="FN49" s="1"/>
      <c r="FQ49" s="10"/>
      <c r="FR49" s="10"/>
      <c r="FS49" s="10"/>
      <c r="FT49" s="1"/>
    </row>
    <row r="50" spans="2:176" ht="13.5">
      <c r="B50" s="3"/>
      <c r="C50" s="3"/>
      <c r="D50" s="3"/>
      <c r="E50" s="3"/>
      <c r="J50" s="11" t="s">
        <v>19</v>
      </c>
      <c r="AC50" s="3"/>
      <c r="AG50" s="19" t="s">
        <v>34</v>
      </c>
      <c r="AH50" s="13" t="s">
        <v>91</v>
      </c>
      <c r="AI50" s="1"/>
      <c r="AM50" s="1">
        <f>IF(OR(AH50=$L47,AH50=$L48),2,0)</f>
        <v>2</v>
      </c>
      <c r="AP50" s="19" t="s">
        <v>34</v>
      </c>
      <c r="AQ50" s="5" t="s">
        <v>91</v>
      </c>
      <c r="AR50" s="1"/>
      <c r="AS50" s="34"/>
      <c r="AT50" s="34"/>
      <c r="AU50" s="34"/>
      <c r="AV50" s="1">
        <f>IF(OR(AQ50=$L47,AQ50=$L48),2,0)</f>
        <v>2</v>
      </c>
      <c r="AX50" s="19" t="s">
        <v>34</v>
      </c>
      <c r="AY50" s="13" t="s">
        <v>85</v>
      </c>
      <c r="AZ50" s="1"/>
      <c r="BD50" s="1">
        <f>IF(OR(AY50=$L47,AY50=$L48),2,0)</f>
        <v>0</v>
      </c>
      <c r="BF50" s="19" t="s">
        <v>34</v>
      </c>
      <c r="BG50" s="13" t="s">
        <v>92</v>
      </c>
      <c r="BH50" s="1"/>
      <c r="BL50" s="1">
        <f>IF(OR(BG50=$L47,BG50=$L48),2,0)</f>
        <v>0</v>
      </c>
      <c r="BN50" s="19" t="s">
        <v>34</v>
      </c>
      <c r="BO50" s="5" t="s">
        <v>91</v>
      </c>
      <c r="BP50" s="1"/>
      <c r="BT50" s="1">
        <f>IF(OR(BO50=$L47,BO50=$L48),2,0)</f>
        <v>2</v>
      </c>
      <c r="BV50" s="19" t="s">
        <v>34</v>
      </c>
      <c r="BW50" s="13" t="s">
        <v>92</v>
      </c>
      <c r="BX50" s="1"/>
      <c r="CB50" s="1">
        <f>IF(OR(BW50=$L47,BW50=$L48),2,0)</f>
        <v>0</v>
      </c>
      <c r="CD50" s="19" t="s">
        <v>34</v>
      </c>
      <c r="CE50" s="13" t="s">
        <v>93</v>
      </c>
      <c r="CF50" s="1"/>
      <c r="CJ50" s="1">
        <f>IF(OR(CE50=$L47,CE50=$L48),2,0)</f>
        <v>2</v>
      </c>
      <c r="CL50" s="19" t="s">
        <v>34</v>
      </c>
      <c r="CM50" s="13" t="s">
        <v>94</v>
      </c>
      <c r="CN50" s="1"/>
      <c r="CR50" s="1">
        <f>IF(OR(CM50=$L47,CM50=$L48),2,0)</f>
        <v>0</v>
      </c>
      <c r="CT50" s="19" t="s">
        <v>34</v>
      </c>
      <c r="CU50" s="13" t="s">
        <v>93</v>
      </c>
      <c r="CV50" s="1"/>
      <c r="CZ50" s="1">
        <f>IF(OR(CU50=$L47,CU50=$L48),2,0)</f>
        <v>2</v>
      </c>
      <c r="DB50" s="19" t="s">
        <v>34</v>
      </c>
      <c r="DC50" s="13" t="s">
        <v>91</v>
      </c>
      <c r="DD50" s="1"/>
      <c r="DH50" s="1">
        <f>IF(OR(DC50=$L47,DC50=$L48),2,0)</f>
        <v>2</v>
      </c>
      <c r="DJ50" s="19" t="s">
        <v>34</v>
      </c>
      <c r="DK50" s="13" t="s">
        <v>91</v>
      </c>
      <c r="DL50" s="1"/>
      <c r="DP50" s="1">
        <f>IF(OR(DK50=$L47,DK50=$L48),2,0)</f>
        <v>2</v>
      </c>
      <c r="DR50" s="19" t="s">
        <v>34</v>
      </c>
      <c r="DS50" s="13" t="s">
        <v>91</v>
      </c>
      <c r="DT50" s="1"/>
      <c r="DX50" s="1">
        <f>IF(OR(DS50=$L47,DS50=$L48),2,0)</f>
        <v>2</v>
      </c>
      <c r="DZ50" s="19" t="s">
        <v>34</v>
      </c>
      <c r="EA50" s="5" t="s">
        <v>93</v>
      </c>
      <c r="EB50" s="1"/>
      <c r="EF50" s="1">
        <f>IF(OR(EA50=$L47,EA50=$L48),2,0)</f>
        <v>2</v>
      </c>
      <c r="EH50" s="19" t="s">
        <v>34</v>
      </c>
      <c r="EI50" s="13" t="s">
        <v>92</v>
      </c>
      <c r="EJ50" s="1"/>
      <c r="EN50" s="1">
        <f>IF(OR(EI50=$L47,EI50=$L48),2,0)</f>
        <v>0</v>
      </c>
      <c r="EP50" s="19" t="s">
        <v>34</v>
      </c>
      <c r="EQ50" s="13" t="s">
        <v>92</v>
      </c>
      <c r="ER50" s="1"/>
      <c r="EV50" s="1">
        <f>IF(OR(EQ50=$L47,EQ50=$L48),2,0)</f>
        <v>0</v>
      </c>
      <c r="EX50" s="19" t="s">
        <v>34</v>
      </c>
      <c r="EY50" s="5" t="str">
        <f>IF($A$117="","team 1E",$L47)</f>
        <v>BRD</v>
      </c>
      <c r="EZ50" s="1"/>
      <c r="FD50" s="1">
        <f>IF(OR(EY50=$L47,EY50=$L48),2,0)</f>
        <v>2</v>
      </c>
      <c r="FF50" s="19" t="s">
        <v>34</v>
      </c>
      <c r="FG50" s="5" t="str">
        <f>IF($A$117="","team 1E",$L47)</f>
        <v>BRD</v>
      </c>
      <c r="FH50" s="1"/>
      <c r="FL50" s="1">
        <f>IF(OR(FG50=$L47,FG50=$L48),2,0)</f>
        <v>2</v>
      </c>
      <c r="FN50" s="19" t="s">
        <v>34</v>
      </c>
      <c r="FO50" s="13" t="str">
        <f>L47</f>
        <v>BRD</v>
      </c>
      <c r="FP50" s="1"/>
      <c r="FQ50" s="10"/>
      <c r="FR50" s="10"/>
      <c r="FS50" s="10"/>
      <c r="FT50" s="1">
        <f>IF(OR(FO50=$L47,FO50=$L48),2,0)</f>
        <v>2</v>
      </c>
    </row>
    <row r="51" spans="1:176" ht="13.5">
      <c r="A51" s="1" t="s">
        <v>0</v>
      </c>
      <c r="B51" s="3" t="s">
        <v>95</v>
      </c>
      <c r="C51" s="1"/>
      <c r="D51" s="1"/>
      <c r="E51" s="1"/>
      <c r="F51" s="1"/>
      <c r="J51" s="11" t="s">
        <v>19</v>
      </c>
      <c r="K51" s="1"/>
      <c r="L51" s="3" t="s">
        <v>4</v>
      </c>
      <c r="M51" s="1" t="s">
        <v>5</v>
      </c>
      <c r="N51" s="1" t="s">
        <v>6</v>
      </c>
      <c r="O51" s="1" t="s">
        <v>7</v>
      </c>
      <c r="P51" s="1" t="s">
        <v>8</v>
      </c>
      <c r="Q51" s="1"/>
      <c r="R51" s="1"/>
      <c r="S51" s="1"/>
      <c r="T51" s="1"/>
      <c r="U51" s="1"/>
      <c r="V51" s="1"/>
      <c r="W51" s="3" t="s">
        <v>9</v>
      </c>
      <c r="X51" s="1" t="s">
        <v>5</v>
      </c>
      <c r="Y51" s="1" t="s">
        <v>6</v>
      </c>
      <c r="Z51" s="1" t="s">
        <v>7</v>
      </c>
      <c r="AA51" s="1" t="s">
        <v>8</v>
      </c>
      <c r="AB51" s="1" t="s">
        <v>10</v>
      </c>
      <c r="AC51" s="6"/>
      <c r="AD51" s="11" t="s">
        <v>11</v>
      </c>
      <c r="AE51" s="1"/>
      <c r="AF51" s="1"/>
      <c r="AH51" s="14" t="s">
        <v>92</v>
      </c>
      <c r="AI51" s="1"/>
      <c r="AM51" s="1">
        <f>IF(OR(AH51=$L47,AH51=$L48),2,0)</f>
        <v>0</v>
      </c>
      <c r="AO51" s="1"/>
      <c r="AP51" s="1"/>
      <c r="AQ51" s="5" t="s">
        <v>92</v>
      </c>
      <c r="AR51" s="1"/>
      <c r="AS51" s="34"/>
      <c r="AT51" s="34"/>
      <c r="AU51" s="34"/>
      <c r="AV51" s="1">
        <f>IF(OR(AQ51=$L47,AQ51=$L48),2,0)</f>
        <v>0</v>
      </c>
      <c r="AW51" s="1"/>
      <c r="AY51" s="14" t="s">
        <v>83</v>
      </c>
      <c r="AZ51" s="1"/>
      <c r="BD51" s="1">
        <f>IF(OR(AY51=$L47,AY51=$L48),2,0)</f>
        <v>2</v>
      </c>
      <c r="BE51" s="1"/>
      <c r="BF51" s="1"/>
      <c r="BG51" s="14" t="s">
        <v>93</v>
      </c>
      <c r="BH51" s="1"/>
      <c r="BL51" s="1">
        <f>IF(OR(BG51=$L47,BG51=$L48),2,0)</f>
        <v>2</v>
      </c>
      <c r="BM51" s="1"/>
      <c r="BN51" s="1"/>
      <c r="BO51" s="5" t="s">
        <v>92</v>
      </c>
      <c r="BP51" s="1"/>
      <c r="BT51" s="1">
        <f>IF(OR(BO51=$L47,BO51=$L48),2,0)</f>
        <v>0</v>
      </c>
      <c r="BU51" s="1"/>
      <c r="BV51" s="1"/>
      <c r="BW51" s="14" t="s">
        <v>93</v>
      </c>
      <c r="BX51" s="1"/>
      <c r="CB51" s="1">
        <f>IF(OR(BW51=$L47,BW51=$L48),2,0)</f>
        <v>2</v>
      </c>
      <c r="CC51" s="1"/>
      <c r="CD51" s="1"/>
      <c r="CE51" s="14" t="s">
        <v>92</v>
      </c>
      <c r="CF51" s="1"/>
      <c r="CJ51" s="1">
        <f>IF(OR(CE51=$L47,CE51=$L48),2,0)</f>
        <v>0</v>
      </c>
      <c r="CK51" s="1"/>
      <c r="CL51" s="1"/>
      <c r="CM51" s="14" t="s">
        <v>93</v>
      </c>
      <c r="CN51" s="1"/>
      <c r="CR51" s="1">
        <f>IF(OR(CM51=$L47,CM51=$L48),2,0)</f>
        <v>2</v>
      </c>
      <c r="CS51" s="1"/>
      <c r="CT51" s="1"/>
      <c r="CU51" s="14" t="s">
        <v>91</v>
      </c>
      <c r="CV51" s="1"/>
      <c r="CZ51" s="1">
        <f>IF(OR(CU51=$L47,CU51=$L48),2,0)</f>
        <v>2</v>
      </c>
      <c r="DA51" s="1"/>
      <c r="DB51" s="1"/>
      <c r="DC51" s="14" t="s">
        <v>93</v>
      </c>
      <c r="DD51" s="1"/>
      <c r="DH51" s="1">
        <f>IF(OR(DC51=$L47,DC51=$L48),2,0)</f>
        <v>2</v>
      </c>
      <c r="DI51" s="1"/>
      <c r="DJ51" s="1"/>
      <c r="DK51" s="14" t="s">
        <v>92</v>
      </c>
      <c r="DL51" s="1"/>
      <c r="DP51" s="1">
        <f>IF(OR(DK51=$L47,DK51=$L48),2,0)</f>
        <v>0</v>
      </c>
      <c r="DQ51" s="1"/>
      <c r="DR51" s="1"/>
      <c r="DS51" s="14" t="s">
        <v>35</v>
      </c>
      <c r="DT51" s="1"/>
      <c r="DX51" s="1">
        <f>IF(OR(DS51=$L47,DS51=$L48),2,0)</f>
        <v>0</v>
      </c>
      <c r="DY51" s="1"/>
      <c r="DZ51" s="1"/>
      <c r="EA51" s="5" t="s">
        <v>91</v>
      </c>
      <c r="EB51" s="1"/>
      <c r="EF51" s="1">
        <f>IF(OR(EA51=$L47,EA51=$L48),2,0)</f>
        <v>2</v>
      </c>
      <c r="EG51" s="1"/>
      <c r="EH51" s="1"/>
      <c r="EI51" s="14" t="s">
        <v>91</v>
      </c>
      <c r="EJ51" s="1"/>
      <c r="EN51" s="1">
        <f>IF(OR(EI51=$L47,EI51=$L48),2,0)</f>
        <v>2</v>
      </c>
      <c r="EO51" s="1"/>
      <c r="EP51" s="1"/>
      <c r="EQ51" s="14" t="s">
        <v>91</v>
      </c>
      <c r="ER51" s="1"/>
      <c r="EV51" s="1">
        <f>IF(OR(EQ51=$L47,EQ51=$L48),2,0)</f>
        <v>2</v>
      </c>
      <c r="EW51" s="1"/>
      <c r="EX51" s="1"/>
      <c r="EY51" s="5" t="str">
        <f>IF($A$117="","team 2E",$L48)</f>
        <v>Irland</v>
      </c>
      <c r="EZ51" s="1"/>
      <c r="FD51" s="1">
        <f>IF(OR(EY51=$L47,EY51=$L48),2,0)</f>
        <v>2</v>
      </c>
      <c r="FE51" s="1"/>
      <c r="FF51" s="1"/>
      <c r="FG51" s="5" t="str">
        <f>IF($A$117="","team 2E",$L48)</f>
        <v>Irland</v>
      </c>
      <c r="FH51" s="1"/>
      <c r="FL51" s="1">
        <f>IF(OR(FG51=$L47,FG51=$L48),2,0)</f>
        <v>2</v>
      </c>
      <c r="FM51" s="1"/>
      <c r="FN51" s="1"/>
      <c r="FO51" s="14" t="str">
        <f>L48</f>
        <v>Irland</v>
      </c>
      <c r="FP51" s="1"/>
      <c r="FQ51" s="10"/>
      <c r="FR51" s="10"/>
      <c r="FS51" s="10"/>
      <c r="FT51" s="1">
        <f>IF(OR(FO51=$L47,FO51=$L48),2,0)</f>
        <v>2</v>
      </c>
    </row>
    <row r="52" spans="1:176" ht="13.5">
      <c r="A52" s="3" t="s">
        <v>13</v>
      </c>
      <c r="B52" s="3" t="s">
        <v>14</v>
      </c>
      <c r="C52" s="1"/>
      <c r="D52" s="1"/>
      <c r="E52" s="1"/>
      <c r="F52" s="1"/>
      <c r="K52" s="1"/>
      <c r="L52" s="2" t="str">
        <f>IF($AB52=1,W52,IF($AB53=1,W53,IF($AB54=1,W54,W55)))</f>
        <v>Schweden</v>
      </c>
      <c r="M52" s="2">
        <f>IF($AB52=1,X52,IF($AB53=1,X53,IF($AB54=1,X54,X55)))</f>
        <v>5</v>
      </c>
      <c r="N52" s="2">
        <f>IF($AB52=1,Y52,IF($AB53=1,Y53,IF($AB54=1,Y54,Y55)))</f>
        <v>4</v>
      </c>
      <c r="O52" s="2">
        <f>IF($AB52=1,Z52,IF($AB53=1,Z53,IF($AB54=1,Z54,Z55)))</f>
        <v>3</v>
      </c>
      <c r="P52" s="2">
        <f>IF($AB52=1,AA52,IF($AB53=1,AA53,IF($AB54=1,AA54,AA55)))</f>
        <v>1</v>
      </c>
      <c r="R52" s="1"/>
      <c r="S52" s="1"/>
      <c r="T52" s="1"/>
      <c r="U52" s="1"/>
      <c r="V52" s="1"/>
      <c r="W52" s="3" t="s">
        <v>96</v>
      </c>
      <c r="X52" s="1">
        <f>R53+R55+S57</f>
        <v>4</v>
      </c>
      <c r="Y52" s="1">
        <f>T53+T55+U57</f>
        <v>2</v>
      </c>
      <c r="Z52" s="1">
        <f>U53+U55+T57</f>
        <v>2</v>
      </c>
      <c r="AA52" s="1">
        <f>Y52-Z52</f>
        <v>0</v>
      </c>
      <c r="AB52" s="1">
        <f>IF(LARGE(AC52:AC55,1)=AC52,1,IF(LARGE(AC52:AC55,2)=AC52,2,IF(LARGE(AC52:AC55,3)=AC52,3,4)))</f>
        <v>3</v>
      </c>
      <c r="AC52" s="6">
        <f>X52*1000000000000+AA52*1000000000+Y52*1000000+AE52*1000+AD52</f>
        <v>4000002000000</v>
      </c>
      <c r="AD52" s="5"/>
      <c r="AE52" s="1">
        <f>IF(AND(X52=X53,AND(AA52=AA53,Y52=Y53)),T53-U53,0)+IF(AND(X52=X54,AND(AA52=AA54,Y52=Y54)),T55-U55,0)+IF(AND(X52=X55,AND(AA52=AA52,Y52=Y55)),U57-T57,0)</f>
        <v>0</v>
      </c>
      <c r="AF52" s="1"/>
      <c r="AH52" s="1"/>
      <c r="AI52" s="1"/>
      <c r="AM52" s="1"/>
      <c r="AO52" s="1"/>
      <c r="AP52" s="1"/>
      <c r="AQ52" s="1"/>
      <c r="AR52" s="1"/>
      <c r="AS52" s="34"/>
      <c r="AT52" s="34"/>
      <c r="AU52" s="34"/>
      <c r="AV52" s="1"/>
      <c r="AW52" s="1"/>
      <c r="AY52" s="1"/>
      <c r="AZ52" s="1"/>
      <c r="BA52" s="10"/>
      <c r="BB52" s="11"/>
      <c r="BC52" s="10"/>
      <c r="BD52" s="1"/>
      <c r="BE52" s="1"/>
      <c r="BF52" s="1"/>
      <c r="BG52" s="1"/>
      <c r="BH52" s="1"/>
      <c r="BL52" s="1"/>
      <c r="BM52" s="1"/>
      <c r="BN52" s="1"/>
      <c r="BO52" s="1"/>
      <c r="BP52" s="1"/>
      <c r="BT52" s="1"/>
      <c r="BU52" s="1"/>
      <c r="BV52" s="1"/>
      <c r="BW52" s="1"/>
      <c r="BX52" s="1"/>
      <c r="CB52" s="1"/>
      <c r="CC52" s="1"/>
      <c r="CD52" s="1"/>
      <c r="CE52" s="1"/>
      <c r="CF52" s="1"/>
      <c r="CJ52" s="1"/>
      <c r="CK52" s="1"/>
      <c r="CL52" s="1"/>
      <c r="CM52" s="1"/>
      <c r="CN52" s="1"/>
      <c r="CR52" s="1"/>
      <c r="CS52" s="1"/>
      <c r="CT52" s="1"/>
      <c r="CU52" s="1"/>
      <c r="CV52" s="1"/>
      <c r="CZ52" s="1"/>
      <c r="DA52" s="1"/>
      <c r="DB52" s="1"/>
      <c r="DC52" s="1"/>
      <c r="DD52" s="1"/>
      <c r="DH52" s="1"/>
      <c r="DI52" s="1"/>
      <c r="DJ52" s="1"/>
      <c r="DK52" s="1"/>
      <c r="DL52" s="1"/>
      <c r="DP52" s="1"/>
      <c r="DQ52" s="1"/>
      <c r="DR52" s="1"/>
      <c r="DS52" s="1"/>
      <c r="DT52" s="1"/>
      <c r="DX52" s="1"/>
      <c r="DY52" s="1"/>
      <c r="DZ52" s="1"/>
      <c r="EA52" s="1"/>
      <c r="EB52" s="1"/>
      <c r="EF52" s="1"/>
      <c r="EG52" s="1"/>
      <c r="EH52" s="1"/>
      <c r="EI52" s="1"/>
      <c r="EJ52" s="1"/>
      <c r="EN52" s="1"/>
      <c r="EO52" s="1"/>
      <c r="EP52" s="1"/>
      <c r="EQ52" s="1"/>
      <c r="ER52" s="1"/>
      <c r="EV52" s="1"/>
      <c r="EW52" s="1"/>
      <c r="EX52" s="1"/>
      <c r="EY52" s="1"/>
      <c r="EZ52" s="1"/>
      <c r="FD52" s="1"/>
      <c r="FE52" s="1"/>
      <c r="FF52" s="1"/>
      <c r="FG52" s="1"/>
      <c r="FH52" s="1"/>
      <c r="FL52" s="1"/>
      <c r="FM52" s="1"/>
      <c r="FN52" s="1"/>
      <c r="FO52" s="1"/>
      <c r="FP52" s="1"/>
      <c r="FQ52" s="10"/>
      <c r="FR52" s="10"/>
      <c r="FS52" s="10"/>
      <c r="FT52" s="1"/>
    </row>
    <row r="53" spans="1:176" ht="13.5">
      <c r="A53" s="7">
        <v>37409.3125</v>
      </c>
      <c r="B53" s="4" t="s">
        <v>84</v>
      </c>
      <c r="C53" s="3" t="str">
        <f>W52</f>
        <v>Argentinien</v>
      </c>
      <c r="D53" s="3" t="s">
        <v>17</v>
      </c>
      <c r="E53" s="3" t="str">
        <f>W53</f>
        <v>Nigeria</v>
      </c>
      <c r="F53" s="1"/>
      <c r="G53" s="33">
        <v>1</v>
      </c>
      <c r="H53" s="33" t="s">
        <v>18</v>
      </c>
      <c r="I53" s="33">
        <v>0</v>
      </c>
      <c r="J53" s="11" t="s">
        <v>19</v>
      </c>
      <c r="K53" s="1"/>
      <c r="L53" s="2" t="str">
        <f>IF($AB52=2,W52,IF($AB53=2,W53,IF($AB54=2,W54,W55)))</f>
        <v>England</v>
      </c>
      <c r="M53" s="2">
        <f>IF($AB52=2,X52,IF($AB53=2,X53,IF($AB54=2,X54,X55)))</f>
        <v>5</v>
      </c>
      <c r="N53" s="2">
        <f>IF($AB52=2,Y52,IF($AB53=2,Y53,IF($AB54=2,Y54,Y55)))</f>
        <v>2</v>
      </c>
      <c r="O53" s="2">
        <f>IF($AB52=2,Z52,IF($AB53=2,Z53,IF($AB54=2,Z54,Z55)))</f>
        <v>1</v>
      </c>
      <c r="P53" s="2">
        <f>IF($AB52=2,AA52,IF($AB53=2,AA53,IF($AB54=2,AA54,AA55)))</f>
        <v>1</v>
      </c>
      <c r="R53" s="1">
        <f aca="true" t="shared" si="302" ref="R53:R58">IF(G53="",0,IF(J53=$C$117,IF(G53&gt;I53,3,IF(G53=I53,1,0)),0))</f>
        <v>3</v>
      </c>
      <c r="S53" s="1">
        <f aca="true" t="shared" si="303" ref="S53:S58">IF(I53="",0,IF(J53=$C$117,IF(G53&lt;I53,3,IF(G53=I53,1,0)),0))</f>
        <v>0</v>
      </c>
      <c r="T53" s="1">
        <f aca="true" t="shared" si="304" ref="T53:T58">IF(J53=$C$117,G53,0)</f>
        <v>1</v>
      </c>
      <c r="U53" s="1">
        <f aca="true" t="shared" si="305" ref="U53:U58">IF(J53=$C$117,I53,0)</f>
        <v>0</v>
      </c>
      <c r="V53" s="1"/>
      <c r="W53" s="3" t="s">
        <v>97</v>
      </c>
      <c r="X53" s="1">
        <f>S53+S56+R58</f>
        <v>1</v>
      </c>
      <c r="Y53" s="1">
        <f>U53+U56+T58</f>
        <v>1</v>
      </c>
      <c r="Z53" s="1">
        <f>T53+T56+U58</f>
        <v>3</v>
      </c>
      <c r="AA53" s="1">
        <f>Y53-Z53</f>
        <v>-2</v>
      </c>
      <c r="AB53" s="1">
        <f>IF(LARGE(AC52:AC55,1)=AC53,1,IF(LARGE(AC52:AC55,2)=AC53,2,IF(LARGE(AC52:AC55,3)=AC53,3,4)))</f>
        <v>4</v>
      </c>
      <c r="AC53" s="6">
        <f>X53*1000000000000+AA53*1000000000+Y53*1000000+AE53*1000+AD53</f>
        <v>998001000000</v>
      </c>
      <c r="AD53" s="5"/>
      <c r="AE53" s="1">
        <f>IF(AND(X53=X52,AND(AA53=AA52,Y53=Y52)),U53-T53,0)+IF(AND(X53=X54,AND(AA53=AA54,Y53=Y54)),T58-U58,0)+IF(AND(X53=X55,AND(AA53=AA55,Y53=Y55)),U56-T56,0)</f>
        <v>0</v>
      </c>
      <c r="AF53" s="1"/>
      <c r="AG53" s="1" t="str">
        <f aca="true" t="shared" si="306" ref="AG53:AG58">$C53</f>
        <v>Argentinien</v>
      </c>
      <c r="AH53" s="1" t="str">
        <f aca="true" t="shared" si="307" ref="AH53:AH58">$E53</f>
        <v>Nigeria</v>
      </c>
      <c r="AI53" s="1"/>
      <c r="AJ53" s="5">
        <v>1</v>
      </c>
      <c r="AK53" s="5" t="s">
        <v>18</v>
      </c>
      <c r="AL53" s="5">
        <v>1</v>
      </c>
      <c r="AM53" s="1">
        <f aca="true" t="shared" si="308" ref="AM53:AM58">IF(AND($G53=AJ53,$I53=AL53),3,IF(OR($G53-$I53=AJ53-AL53,$I53-$G53=AL53-AJ53),2,IF(OR(AND($G53=$I53,AJ53=AL53),AND($G53&gt;$I53,AJ53&gt;AL53),AND($G53&lt;$I53,AJ53&lt;AL53)),1,0)))</f>
        <v>0</v>
      </c>
      <c r="AO53" s="1"/>
      <c r="AP53" s="1" t="str">
        <f t="shared" si="195"/>
        <v>Argentinien</v>
      </c>
      <c r="AQ53" s="1" t="str">
        <f t="shared" si="196"/>
        <v>Nigeria</v>
      </c>
      <c r="AR53" s="1"/>
      <c r="AS53" s="33">
        <v>2</v>
      </c>
      <c r="AT53" s="33" t="s">
        <v>18</v>
      </c>
      <c r="AU53" s="33">
        <v>0</v>
      </c>
      <c r="AV53" s="1">
        <f aca="true" t="shared" si="309" ref="AV53:AV58">IF(AND($G53=AS53,$I53=AU53),3,IF(OR($G53-$I53=AS53-AU53,$I53-$G53=AU53-AS53),2,IF(OR(AND($G53=$I53,AS53=AU53),AND($G53&gt;$I53,AS53&gt;AU53),AND($G53&lt;$I53,AS53&lt;AU53)),1,0)))</f>
        <v>1</v>
      </c>
      <c r="AW53" s="1"/>
      <c r="AX53" s="1" t="str">
        <f aca="true" t="shared" si="310" ref="AX53:AX58">$C53</f>
        <v>Argentinien</v>
      </c>
      <c r="AY53" s="1" t="str">
        <f aca="true" t="shared" si="311" ref="AY53:AY58">$E53</f>
        <v>Nigeria</v>
      </c>
      <c r="AZ53" s="1"/>
      <c r="BA53" s="5">
        <v>2</v>
      </c>
      <c r="BB53" s="5" t="s">
        <v>18</v>
      </c>
      <c r="BC53" s="5">
        <v>1</v>
      </c>
      <c r="BD53" s="1">
        <f aca="true" t="shared" si="312" ref="BD53:BD58">IF(AND($G53=BA53,$I53=BC53),3,IF(OR($G53-$I53=BA53-BC53,$I53-$G53=BC53-BA53),2,IF(OR(AND($G53=$I53,BA53=BC53),AND($G53&gt;$I53,BA53&gt;BC53),AND($G53&lt;$I53,BA53&lt;BC53)),1,0)))</f>
        <v>2</v>
      </c>
      <c r="BE53" s="1"/>
      <c r="BF53" s="1" t="str">
        <f aca="true" t="shared" si="313" ref="BF53:BF58">$C53</f>
        <v>Argentinien</v>
      </c>
      <c r="BG53" s="1" t="str">
        <f aca="true" t="shared" si="314" ref="BG53:BG58">$E53</f>
        <v>Nigeria</v>
      </c>
      <c r="BH53" s="1"/>
      <c r="BI53" s="5">
        <v>2</v>
      </c>
      <c r="BJ53" s="5" t="s">
        <v>18</v>
      </c>
      <c r="BK53" s="5">
        <v>0</v>
      </c>
      <c r="BL53" s="1">
        <f aca="true" t="shared" si="315" ref="BL53:BL58">IF(AND($G53=BI53,$I53=BK53),3,IF(OR($G53-$I53=BI53-BK53,$I53-$G53=BK53-BI53),2,IF(OR(AND($G53=$I53,BI53=BK53),AND($G53&gt;$I53,BI53&gt;BK53),AND($G53&lt;$I53,BI53&lt;BK53)),1,0)))</f>
        <v>1</v>
      </c>
      <c r="BM53" s="1"/>
      <c r="BN53" s="1" t="str">
        <f t="shared" si="204"/>
        <v>Argentinien</v>
      </c>
      <c r="BO53" s="1" t="str">
        <f t="shared" si="205"/>
        <v>Nigeria</v>
      </c>
      <c r="BP53" s="1"/>
      <c r="BQ53" s="5">
        <v>2</v>
      </c>
      <c r="BR53" s="5" t="s">
        <v>18</v>
      </c>
      <c r="BS53" s="5">
        <v>9</v>
      </c>
      <c r="BT53" s="1">
        <f aca="true" t="shared" si="316" ref="BT53:BT58">IF(AND($G53=BQ53,$I53=BS53),3,IF(OR($G53-$I53=BQ53-BS53,$I53-$G53=BS53-BQ53),2,IF(OR(AND($G53=$I53,BQ53=BS53),AND($G53&gt;$I53,BQ53&gt;BS53),AND($G53&lt;$I53,BQ53&lt;BS53)),1,0)))</f>
        <v>0</v>
      </c>
      <c r="BU53" s="1"/>
      <c r="BV53" s="1" t="str">
        <f aca="true" t="shared" si="317" ref="BV53:BV58">$C53</f>
        <v>Argentinien</v>
      </c>
      <c r="BW53" s="1" t="str">
        <f aca="true" t="shared" si="318" ref="BW53:BW58">$E53</f>
        <v>Nigeria</v>
      </c>
      <c r="BX53" s="1"/>
      <c r="BY53" s="5">
        <v>0</v>
      </c>
      <c r="BZ53" s="5" t="s">
        <v>18</v>
      </c>
      <c r="CA53" s="5">
        <v>4</v>
      </c>
      <c r="CB53" s="1">
        <f aca="true" t="shared" si="319" ref="CB53:CB58">IF(AND($G53=BY53,$I53=CA53),3,IF(OR($G53-$I53=BY53-CA53,$I53-$G53=CA53-BY53),2,IF(OR(AND($G53=$I53,BY53=CA53),AND($G53&gt;$I53,BY53&gt;CA53),AND($G53&lt;$I53,BY53&lt;CA53)),1,0)))</f>
        <v>0</v>
      </c>
      <c r="CC53" s="1"/>
      <c r="CD53" s="1" t="str">
        <f aca="true" t="shared" si="320" ref="CD53:CD58">$C53</f>
        <v>Argentinien</v>
      </c>
      <c r="CE53" s="1" t="str">
        <f aca="true" t="shared" si="321" ref="CE53:CE58">$E53</f>
        <v>Nigeria</v>
      </c>
      <c r="CF53" s="1"/>
      <c r="CG53" s="5">
        <v>0</v>
      </c>
      <c r="CH53" s="5" t="s">
        <v>18</v>
      </c>
      <c r="CI53" s="5">
        <v>9</v>
      </c>
      <c r="CJ53" s="1">
        <f aca="true" t="shared" si="322" ref="CJ53:CJ58">IF(AND($G53=CG53,$I53=CI53),3,IF(OR($G53-$I53=CG53-CI53,$I53-$G53=CI53-CG53),2,IF(OR(AND($G53=$I53,CG53=CI53),AND($G53&gt;$I53,CG53&gt;CI53),AND($G53&lt;$I53,CG53&lt;CI53)),1,0)))</f>
        <v>0</v>
      </c>
      <c r="CK53" s="1"/>
      <c r="CL53" s="1" t="str">
        <f aca="true" t="shared" si="323" ref="CL53:CL58">$C53</f>
        <v>Argentinien</v>
      </c>
      <c r="CM53" s="1" t="str">
        <f aca="true" t="shared" si="324" ref="CM53:CM58">$E53</f>
        <v>Nigeria</v>
      </c>
      <c r="CN53" s="1"/>
      <c r="CO53" s="5">
        <v>2</v>
      </c>
      <c r="CP53" s="5" t="s">
        <v>18</v>
      </c>
      <c r="CQ53" s="5">
        <v>5</v>
      </c>
      <c r="CR53" s="1">
        <f aca="true" t="shared" si="325" ref="CR53:CR58">IF(AND($G53=CO53,$I53=CQ53),3,IF(OR($G53-$I53=CO53-CQ53,$I53-$G53=CQ53-CO53),2,IF(OR(AND($G53=$I53,CO53=CQ53),AND($G53&gt;$I53,CO53&gt;CQ53),AND($G53&lt;$I53,CO53&lt;CQ53)),1,0)))</f>
        <v>0</v>
      </c>
      <c r="CS53" s="1"/>
      <c r="CT53" s="1" t="str">
        <f aca="true" t="shared" si="326" ref="CT53:CT58">$C53</f>
        <v>Argentinien</v>
      </c>
      <c r="CU53" s="1" t="str">
        <f aca="true" t="shared" si="327" ref="CU53:CU58">$E53</f>
        <v>Nigeria</v>
      </c>
      <c r="CV53" s="1"/>
      <c r="CW53" s="5">
        <v>1</v>
      </c>
      <c r="CX53" s="5" t="s">
        <v>18</v>
      </c>
      <c r="CY53" s="5">
        <v>5</v>
      </c>
      <c r="CZ53" s="1">
        <f aca="true" t="shared" si="328" ref="CZ53:CZ58">IF(AND($G53=CW53,$I53=CY53),3,IF(OR($G53-$I53=CW53-CY53,$I53-$G53=CY53-CW53),2,IF(OR(AND($G53=$I53,CW53=CY53),AND($G53&gt;$I53,CW53&gt;CY53),AND($G53&lt;$I53,CW53&lt;CY53)),1,0)))</f>
        <v>0</v>
      </c>
      <c r="DA53" s="1"/>
      <c r="DB53" s="1" t="str">
        <f aca="true" t="shared" si="329" ref="DB53:DB58">$C53</f>
        <v>Argentinien</v>
      </c>
      <c r="DC53" s="1" t="str">
        <f aca="true" t="shared" si="330" ref="DC53:DC58">$E53</f>
        <v>Nigeria</v>
      </c>
      <c r="DD53" s="1"/>
      <c r="DE53" s="5">
        <v>2</v>
      </c>
      <c r="DF53" s="5" t="s">
        <v>18</v>
      </c>
      <c r="DG53" s="5">
        <v>1</v>
      </c>
      <c r="DH53" s="1">
        <f aca="true" t="shared" si="331" ref="DH53:DH58">IF(AND($G53=DE53,$I53=DG53),3,IF(OR($G53-$I53=DE53-DG53,$I53-$G53=DG53-DE53),2,IF(OR(AND($G53=$I53,DE53=DG53),AND($G53&gt;$I53,DE53&gt;DG53),AND($G53&lt;$I53,DE53&lt;DG53)),1,0)))</f>
        <v>2</v>
      </c>
      <c r="DI53" s="1"/>
      <c r="DJ53" s="1" t="str">
        <f aca="true" t="shared" si="332" ref="DJ53:DJ58">$C53</f>
        <v>Argentinien</v>
      </c>
      <c r="DK53" s="1" t="str">
        <f aca="true" t="shared" si="333" ref="DK53:DK58">$E53</f>
        <v>Nigeria</v>
      </c>
      <c r="DL53" s="1"/>
      <c r="DM53" s="5">
        <v>1</v>
      </c>
      <c r="DN53" s="5" t="s">
        <v>18</v>
      </c>
      <c r="DO53" s="5">
        <v>3</v>
      </c>
      <c r="DP53" s="1">
        <f aca="true" t="shared" si="334" ref="DP53:DP58">IF(AND($G53=DM53,$I53=DO53),3,IF(OR($G53-$I53=DM53-DO53,$I53-$G53=DO53-DM53),2,IF(OR(AND($G53=$I53,DM53=DO53),AND($G53&gt;$I53,DM53&gt;DO53),AND($G53&lt;$I53,DM53&lt;DO53)),1,0)))</f>
        <v>0</v>
      </c>
      <c r="DQ53" s="1"/>
      <c r="DR53" s="1" t="str">
        <f aca="true" t="shared" si="335" ref="DR53:DR58">$C53</f>
        <v>Argentinien</v>
      </c>
      <c r="DS53" s="1" t="str">
        <f aca="true" t="shared" si="336" ref="DS53:DS58">$E53</f>
        <v>Nigeria</v>
      </c>
      <c r="DT53" s="1"/>
      <c r="DU53" s="5">
        <v>9</v>
      </c>
      <c r="DV53" s="5" t="s">
        <v>18</v>
      </c>
      <c r="DW53" s="5">
        <v>8</v>
      </c>
      <c r="DX53" s="1">
        <f aca="true" t="shared" si="337" ref="DX53:DX58">IF(AND($G53=DU53,$I53=DW53),3,IF(OR($G53-$I53=DU53-DW53,$I53-$G53=DW53-DU53),2,IF(OR(AND($G53=$I53,DU53=DW53),AND($G53&gt;$I53,DU53&gt;DW53),AND($G53&lt;$I53,DU53&lt;DW53)),1,0)))</f>
        <v>2</v>
      </c>
      <c r="DY53" s="1"/>
      <c r="DZ53" s="1" t="str">
        <f t="shared" si="228"/>
        <v>Argentinien</v>
      </c>
      <c r="EA53" s="1" t="str">
        <f t="shared" si="229"/>
        <v>Nigeria</v>
      </c>
      <c r="EB53" s="1"/>
      <c r="EC53" s="5">
        <v>0</v>
      </c>
      <c r="ED53" s="5" t="s">
        <v>18</v>
      </c>
      <c r="EE53" s="5">
        <v>2</v>
      </c>
      <c r="EF53" s="1">
        <f aca="true" t="shared" si="338" ref="EF53:EF58">IF(AND($G53=EC53,$I53=EE53),3,IF(OR($G53-$I53=EC53-EE53,$I53-$G53=EE53-EC53),2,IF(OR(AND($G53=$I53,EC53=EE53),AND($G53&gt;$I53,EC53&gt;EE53),AND($G53&lt;$I53,EC53&lt;EE53)),1,0)))</f>
        <v>0</v>
      </c>
      <c r="EG53" s="1"/>
      <c r="EH53" s="1" t="str">
        <f aca="true" t="shared" si="339" ref="EH53:EH58">$C53</f>
        <v>Argentinien</v>
      </c>
      <c r="EI53" s="1" t="str">
        <f aca="true" t="shared" si="340" ref="EI53:EI58">$E53</f>
        <v>Nigeria</v>
      </c>
      <c r="EJ53" s="1"/>
      <c r="EK53" s="5">
        <v>2</v>
      </c>
      <c r="EL53" s="5" t="s">
        <v>18</v>
      </c>
      <c r="EM53" s="5">
        <v>1</v>
      </c>
      <c r="EN53" s="1">
        <f aca="true" t="shared" si="341" ref="EN53:EN58">IF(AND($G53=EK53,$I53=EM53),3,IF(OR($G53-$I53=EK53-EM53,$I53-$G53=EM53-EK53),2,IF(OR(AND($G53=$I53,EK53=EM53),AND($G53&gt;$I53,EK53&gt;EM53),AND($G53&lt;$I53,EK53&lt;EM53)),1,0)))</f>
        <v>2</v>
      </c>
      <c r="EO53" s="1"/>
      <c r="EP53" s="1" t="str">
        <f aca="true" t="shared" si="342" ref="EP53:EP58">$C53</f>
        <v>Argentinien</v>
      </c>
      <c r="EQ53" s="1" t="str">
        <f aca="true" t="shared" si="343" ref="EQ53:EQ58">$E53</f>
        <v>Nigeria</v>
      </c>
      <c r="ER53" s="1"/>
      <c r="ES53" s="5">
        <v>2</v>
      </c>
      <c r="ET53" s="5" t="s">
        <v>18</v>
      </c>
      <c r="EU53" s="5">
        <v>1</v>
      </c>
      <c r="EV53" s="1">
        <f aca="true" t="shared" si="344" ref="EV53:EV58">IF(AND($G53=ES53,$I53=EU53),3,IF(OR($G53-$I53=ES53-EU53,$I53-$G53=EU53-ES53),2,IF(OR(AND($G53=$I53,ES53=EU53),AND($G53&gt;$I53,ES53&gt;EU53),AND($G53&lt;$I53,ES53&lt;EU53)),1,0)))</f>
        <v>2</v>
      </c>
      <c r="EW53" s="1"/>
      <c r="EX53" s="1" t="str">
        <f t="shared" si="237"/>
        <v>Argentinien</v>
      </c>
      <c r="EY53" s="1" t="str">
        <f t="shared" si="238"/>
        <v>Nigeria</v>
      </c>
      <c r="EZ53" s="1"/>
      <c r="FA53" s="5">
        <f aca="true" ca="1" t="shared" si="345" ref="FA53:FA58">IF($A$117="",0,INT(RAND()*10))</f>
        <v>0</v>
      </c>
      <c r="FB53" s="5" t="s">
        <v>18</v>
      </c>
      <c r="FC53" s="5">
        <f aca="true" ca="1" t="shared" si="346" ref="FC53:FC58">IF($A$117="",0,INT(RAND()*10))</f>
        <v>5</v>
      </c>
      <c r="FD53" s="1">
        <f aca="true" t="shared" si="347" ref="FD53:FD58">IF(AND($G53=FA53,$I53=FC53),3,IF(OR($G53-$I53=FA53-FC53,$I53-$G53=FC53-FA53),2,IF(OR(AND($G53=$I53,FA53=FC53),AND($G53&gt;$I53,FA53&gt;FC53),AND($G53&lt;$I53,FA53&lt;FC53)),1,0)))</f>
        <v>0</v>
      </c>
      <c r="FE53" s="1"/>
      <c r="FF53" s="1" t="str">
        <f t="shared" si="242"/>
        <v>Argentinien</v>
      </c>
      <c r="FG53" s="1" t="str">
        <f t="shared" si="243"/>
        <v>Nigeria</v>
      </c>
      <c r="FH53" s="1"/>
      <c r="FI53" s="5">
        <f aca="true" ca="1" t="shared" si="348" ref="FI53:FI58">IF($A$117="",0,INT(RAND()*10))</f>
        <v>6</v>
      </c>
      <c r="FJ53" s="5" t="s">
        <v>18</v>
      </c>
      <c r="FK53" s="5">
        <f aca="true" ca="1" t="shared" si="349" ref="FK53:FK58">IF($A$117="",0,INT(RAND()*10))</f>
        <v>3</v>
      </c>
      <c r="FL53" s="1">
        <f aca="true" t="shared" si="350" ref="FL53:FL58">IF(AND($G53=FI53,$I53=FK53),3,IF(OR($G53-$I53=FI53-FK53,$I53-$G53=FK53-FI53),2,IF(OR(AND($G53=$I53,FI53=FK53),AND($G53&gt;$I53,FI53&gt;FK53),AND($G53&lt;$I53,FI53&lt;FK53)),1,0)))</f>
        <v>1</v>
      </c>
      <c r="FM53" s="1"/>
      <c r="FN53" s="1" t="str">
        <f aca="true" t="shared" si="351" ref="FN53:FN58">$C53</f>
        <v>Argentinien</v>
      </c>
      <c r="FO53" s="1" t="str">
        <f aca="true" t="shared" si="352" ref="FO53:FO58">$E53</f>
        <v>Nigeria</v>
      </c>
      <c r="FP53" s="1"/>
      <c r="FQ53" s="5">
        <f t="shared" si="62"/>
        <v>1</v>
      </c>
      <c r="FR53" s="5" t="s">
        <v>18</v>
      </c>
      <c r="FS53" s="5">
        <f t="shared" si="63"/>
        <v>0</v>
      </c>
      <c r="FT53" s="1">
        <f aca="true" t="shared" si="353" ref="FT53:FT58">IF(AND($G53=FQ53,$I53=FS53),3,IF(OR($G53-$I53=FQ53-FS53,$I53-$G53=FS53-FQ53),2,IF(OR(AND($G53=$I53,FQ53=FS53),AND($G53&gt;$I53,FQ53&gt;FS53),AND($G53&lt;$I53,FQ53&lt;FS53)),1,0)))</f>
        <v>3</v>
      </c>
    </row>
    <row r="54" spans="1:176" ht="13.5">
      <c r="A54" s="7">
        <v>37409.479166666664</v>
      </c>
      <c r="B54" s="4" t="s">
        <v>86</v>
      </c>
      <c r="C54" s="3" t="str">
        <f>W54</f>
        <v>England</v>
      </c>
      <c r="D54" s="3" t="s">
        <v>17</v>
      </c>
      <c r="E54" s="3" t="str">
        <f>W55</f>
        <v>Schweden</v>
      </c>
      <c r="F54" s="1"/>
      <c r="G54" s="33">
        <v>1</v>
      </c>
      <c r="H54" s="33" t="s">
        <v>18</v>
      </c>
      <c r="I54" s="33">
        <v>1</v>
      </c>
      <c r="J54" s="11" t="s">
        <v>19</v>
      </c>
      <c r="K54" s="1"/>
      <c r="L54" s="2" t="str">
        <f>IF($AB52=3,W52,IF($AB53=3,W53,IF($AB54=3,W54,W55)))</f>
        <v>Argentinien</v>
      </c>
      <c r="M54" s="2">
        <f>IF($AB52=3,X52,IF($AB53=3,X53,IF($AB54=3,X54,X55)))</f>
        <v>4</v>
      </c>
      <c r="N54" s="2">
        <f>IF($AB52=3,Y52,IF($AB53=3,Y53,IF($AB54=3,Y54,Y55)))</f>
        <v>2</v>
      </c>
      <c r="O54" s="2">
        <f>IF($AB52=3,Z52,IF($AB53=3,Z53,IF($AB54=3,Z54,Z55)))</f>
        <v>2</v>
      </c>
      <c r="P54" s="2">
        <f>IF($AB52=3,AA52,IF($AB53=3,AA53,IF($AB54=3,AA54,AA55)))</f>
        <v>0</v>
      </c>
      <c r="R54" s="1">
        <f t="shared" si="302"/>
        <v>1</v>
      </c>
      <c r="S54" s="1">
        <f t="shared" si="303"/>
        <v>1</v>
      </c>
      <c r="T54" s="1">
        <f t="shared" si="304"/>
        <v>1</v>
      </c>
      <c r="U54" s="1">
        <f t="shared" si="305"/>
        <v>1</v>
      </c>
      <c r="V54" s="1"/>
      <c r="W54" s="3" t="s">
        <v>98</v>
      </c>
      <c r="X54" s="1">
        <f>R54+S55+S58</f>
        <v>5</v>
      </c>
      <c r="Y54" s="1">
        <f>T54+U55+U58</f>
        <v>2</v>
      </c>
      <c r="Z54" s="1">
        <f>U54+T55+T58</f>
        <v>1</v>
      </c>
      <c r="AA54" s="1">
        <f>Y54-Z54</f>
        <v>1</v>
      </c>
      <c r="AB54" s="1">
        <f>IF(LARGE(AC52:AC55,1)=AC54,1,IF(LARGE(AC52:AC55,2)=AC54,2,IF(LARGE(AC52:AC55,3)=AC54,3,4)))</f>
        <v>2</v>
      </c>
      <c r="AC54" s="6">
        <f>X54*1000000000000+AA54*1000000000+Y54*1000000+AE54*1000+AD54</f>
        <v>5001002000000</v>
      </c>
      <c r="AD54" s="5"/>
      <c r="AE54" s="1">
        <f>IF(AND(X54=X52,AND(AA54=AA52,Y54=Y52)),U55-T55,0)+IF(AND(X54=X53,AND(AA54=AA53,Y54=Y53)),U58-T58,0)+IF(AND(X54=X55,AND(AA54=AA55,Y54=Y55)),T54-U54,0)</f>
        <v>0</v>
      </c>
      <c r="AF54" s="1"/>
      <c r="AG54" s="1" t="str">
        <f t="shared" si="306"/>
        <v>England</v>
      </c>
      <c r="AH54" s="1" t="str">
        <f t="shared" si="307"/>
        <v>Schweden</v>
      </c>
      <c r="AI54" s="1"/>
      <c r="AJ54" s="5">
        <v>2</v>
      </c>
      <c r="AK54" s="5" t="s">
        <v>18</v>
      </c>
      <c r="AL54" s="5">
        <v>1</v>
      </c>
      <c r="AM54" s="1">
        <f t="shared" si="308"/>
        <v>0</v>
      </c>
      <c r="AO54" s="1"/>
      <c r="AP54" s="1" t="str">
        <f t="shared" si="195"/>
        <v>England</v>
      </c>
      <c r="AQ54" s="1" t="str">
        <f t="shared" si="196"/>
        <v>Schweden</v>
      </c>
      <c r="AR54" s="1"/>
      <c r="AS54" s="33">
        <v>1</v>
      </c>
      <c r="AT54" s="33" t="s">
        <v>18</v>
      </c>
      <c r="AU54" s="33">
        <v>0</v>
      </c>
      <c r="AV54" s="1">
        <f t="shared" si="309"/>
        <v>0</v>
      </c>
      <c r="AW54" s="1"/>
      <c r="AX54" s="1" t="str">
        <f t="shared" si="310"/>
        <v>England</v>
      </c>
      <c r="AY54" s="1" t="str">
        <f t="shared" si="311"/>
        <v>Schweden</v>
      </c>
      <c r="AZ54" s="1"/>
      <c r="BA54" s="5">
        <v>3</v>
      </c>
      <c r="BB54" s="5" t="s">
        <v>18</v>
      </c>
      <c r="BC54" s="5">
        <v>1</v>
      </c>
      <c r="BD54" s="1">
        <f t="shared" si="312"/>
        <v>0</v>
      </c>
      <c r="BE54" s="1"/>
      <c r="BF54" s="1" t="str">
        <f t="shared" si="313"/>
        <v>England</v>
      </c>
      <c r="BG54" s="1" t="str">
        <f t="shared" si="314"/>
        <v>Schweden</v>
      </c>
      <c r="BH54" s="1"/>
      <c r="BI54" s="5">
        <v>2</v>
      </c>
      <c r="BJ54" s="5" t="s">
        <v>18</v>
      </c>
      <c r="BK54" s="5">
        <v>1</v>
      </c>
      <c r="BL54" s="1">
        <f t="shared" si="315"/>
        <v>0</v>
      </c>
      <c r="BM54" s="1"/>
      <c r="BN54" s="1" t="str">
        <f t="shared" si="204"/>
        <v>England</v>
      </c>
      <c r="BO54" s="1" t="str">
        <f t="shared" si="205"/>
        <v>Schweden</v>
      </c>
      <c r="BP54" s="1"/>
      <c r="BQ54" s="5">
        <v>4</v>
      </c>
      <c r="BR54" s="5" t="s">
        <v>18</v>
      </c>
      <c r="BS54" s="5">
        <v>8</v>
      </c>
      <c r="BT54" s="1">
        <f t="shared" si="316"/>
        <v>0</v>
      </c>
      <c r="BU54" s="1"/>
      <c r="BV54" s="1" t="str">
        <f t="shared" si="317"/>
        <v>England</v>
      </c>
      <c r="BW54" s="1" t="str">
        <f t="shared" si="318"/>
        <v>Schweden</v>
      </c>
      <c r="BX54" s="1"/>
      <c r="BY54" s="5">
        <v>4</v>
      </c>
      <c r="BZ54" s="5" t="s">
        <v>18</v>
      </c>
      <c r="CA54" s="5">
        <v>9</v>
      </c>
      <c r="CB54" s="1">
        <f t="shared" si="319"/>
        <v>0</v>
      </c>
      <c r="CC54" s="1"/>
      <c r="CD54" s="1" t="str">
        <f t="shared" si="320"/>
        <v>England</v>
      </c>
      <c r="CE54" s="1" t="str">
        <f t="shared" si="321"/>
        <v>Schweden</v>
      </c>
      <c r="CF54" s="1"/>
      <c r="CG54" s="5">
        <v>0</v>
      </c>
      <c r="CH54" s="5" t="s">
        <v>18</v>
      </c>
      <c r="CI54" s="5">
        <v>2</v>
      </c>
      <c r="CJ54" s="1">
        <f t="shared" si="322"/>
        <v>0</v>
      </c>
      <c r="CK54" s="1"/>
      <c r="CL54" s="1" t="str">
        <f t="shared" si="323"/>
        <v>England</v>
      </c>
      <c r="CM54" s="1" t="str">
        <f t="shared" si="324"/>
        <v>Schweden</v>
      </c>
      <c r="CN54" s="1"/>
      <c r="CO54" s="5">
        <v>9</v>
      </c>
      <c r="CP54" s="5" t="s">
        <v>18</v>
      </c>
      <c r="CQ54" s="5">
        <v>8</v>
      </c>
      <c r="CR54" s="1">
        <f t="shared" si="325"/>
        <v>0</v>
      </c>
      <c r="CS54" s="1"/>
      <c r="CT54" s="1" t="str">
        <f t="shared" si="326"/>
        <v>England</v>
      </c>
      <c r="CU54" s="1" t="str">
        <f t="shared" si="327"/>
        <v>Schweden</v>
      </c>
      <c r="CV54" s="1"/>
      <c r="CW54" s="5">
        <v>1</v>
      </c>
      <c r="CX54" s="5" t="s">
        <v>18</v>
      </c>
      <c r="CY54" s="5">
        <v>0</v>
      </c>
      <c r="CZ54" s="1">
        <f t="shared" si="328"/>
        <v>0</v>
      </c>
      <c r="DA54" s="1"/>
      <c r="DB54" s="1" t="str">
        <f t="shared" si="329"/>
        <v>England</v>
      </c>
      <c r="DC54" s="1" t="str">
        <f t="shared" si="330"/>
        <v>Schweden</v>
      </c>
      <c r="DD54" s="1"/>
      <c r="DE54" s="5">
        <v>2</v>
      </c>
      <c r="DF54" s="5" t="s">
        <v>18</v>
      </c>
      <c r="DG54" s="5">
        <v>0</v>
      </c>
      <c r="DH54" s="1">
        <f t="shared" si="331"/>
        <v>0</v>
      </c>
      <c r="DI54" s="1"/>
      <c r="DJ54" s="1" t="str">
        <f t="shared" si="332"/>
        <v>England</v>
      </c>
      <c r="DK54" s="1" t="str">
        <f t="shared" si="333"/>
        <v>Schweden</v>
      </c>
      <c r="DL54" s="1"/>
      <c r="DM54" s="5">
        <v>3</v>
      </c>
      <c r="DN54" s="5" t="s">
        <v>18</v>
      </c>
      <c r="DO54" s="5">
        <v>4</v>
      </c>
      <c r="DP54" s="1">
        <f t="shared" si="334"/>
        <v>0</v>
      </c>
      <c r="DQ54" s="1"/>
      <c r="DR54" s="1" t="str">
        <f t="shared" si="335"/>
        <v>England</v>
      </c>
      <c r="DS54" s="1" t="str">
        <f t="shared" si="336"/>
        <v>Schweden</v>
      </c>
      <c r="DT54" s="1"/>
      <c r="DU54" s="5">
        <v>6</v>
      </c>
      <c r="DV54" s="5" t="s">
        <v>18</v>
      </c>
      <c r="DW54" s="5">
        <v>2</v>
      </c>
      <c r="DX54" s="1">
        <f t="shared" si="337"/>
        <v>0</v>
      </c>
      <c r="DY54" s="1"/>
      <c r="DZ54" s="1" t="str">
        <f t="shared" si="228"/>
        <v>England</v>
      </c>
      <c r="EA54" s="1" t="str">
        <f t="shared" si="229"/>
        <v>Schweden</v>
      </c>
      <c r="EB54" s="1"/>
      <c r="EC54" s="5">
        <v>3</v>
      </c>
      <c r="ED54" s="5" t="s">
        <v>18</v>
      </c>
      <c r="EE54" s="5">
        <v>1</v>
      </c>
      <c r="EF54" s="1">
        <f t="shared" si="338"/>
        <v>0</v>
      </c>
      <c r="EG54" s="1"/>
      <c r="EH54" s="1" t="str">
        <f t="shared" si="339"/>
        <v>England</v>
      </c>
      <c r="EI54" s="1" t="str">
        <f t="shared" si="340"/>
        <v>Schweden</v>
      </c>
      <c r="EJ54" s="1"/>
      <c r="EK54" s="5">
        <v>0</v>
      </c>
      <c r="EL54" s="5" t="s">
        <v>18</v>
      </c>
      <c r="EM54" s="5">
        <v>1</v>
      </c>
      <c r="EN54" s="1">
        <f t="shared" si="341"/>
        <v>0</v>
      </c>
      <c r="EO54" s="1"/>
      <c r="EP54" s="1" t="str">
        <f t="shared" si="342"/>
        <v>England</v>
      </c>
      <c r="EQ54" s="1" t="str">
        <f t="shared" si="343"/>
        <v>Schweden</v>
      </c>
      <c r="ER54" s="1"/>
      <c r="ES54" s="5">
        <v>1</v>
      </c>
      <c r="ET54" s="5" t="s">
        <v>18</v>
      </c>
      <c r="EU54" s="5">
        <v>1</v>
      </c>
      <c r="EV54" s="1">
        <f t="shared" si="344"/>
        <v>3</v>
      </c>
      <c r="EW54" s="1"/>
      <c r="EX54" s="1" t="str">
        <f t="shared" si="237"/>
        <v>England</v>
      </c>
      <c r="EY54" s="1" t="str">
        <f t="shared" si="238"/>
        <v>Schweden</v>
      </c>
      <c r="EZ54" s="1"/>
      <c r="FA54" s="5">
        <f ca="1" t="shared" si="345"/>
        <v>9</v>
      </c>
      <c r="FB54" s="5" t="s">
        <v>18</v>
      </c>
      <c r="FC54" s="5">
        <f ca="1" t="shared" si="346"/>
        <v>8</v>
      </c>
      <c r="FD54" s="1">
        <f t="shared" si="347"/>
        <v>0</v>
      </c>
      <c r="FE54" s="1"/>
      <c r="FF54" s="1" t="str">
        <f t="shared" si="242"/>
        <v>England</v>
      </c>
      <c r="FG54" s="1" t="str">
        <f t="shared" si="243"/>
        <v>Schweden</v>
      </c>
      <c r="FH54" s="1"/>
      <c r="FI54" s="5">
        <f ca="1" t="shared" si="348"/>
        <v>4</v>
      </c>
      <c r="FJ54" s="5" t="s">
        <v>18</v>
      </c>
      <c r="FK54" s="5">
        <f ca="1" t="shared" si="349"/>
        <v>2</v>
      </c>
      <c r="FL54" s="1">
        <f t="shared" si="350"/>
        <v>0</v>
      </c>
      <c r="FM54" s="1"/>
      <c r="FN54" s="1" t="str">
        <f t="shared" si="351"/>
        <v>England</v>
      </c>
      <c r="FO54" s="1" t="str">
        <f t="shared" si="352"/>
        <v>Schweden</v>
      </c>
      <c r="FP54" s="1"/>
      <c r="FQ54" s="5">
        <f t="shared" si="62"/>
        <v>1</v>
      </c>
      <c r="FR54" s="5" t="s">
        <v>18</v>
      </c>
      <c r="FS54" s="5">
        <f t="shared" si="63"/>
        <v>1</v>
      </c>
      <c r="FT54" s="1">
        <f t="shared" si="353"/>
        <v>3</v>
      </c>
    </row>
    <row r="55" spans="1:176" ht="13.5">
      <c r="A55" s="7">
        <v>37414.5625</v>
      </c>
      <c r="B55" s="4" t="s">
        <v>80</v>
      </c>
      <c r="C55" s="3" t="str">
        <f>W52</f>
        <v>Argentinien</v>
      </c>
      <c r="D55" s="3" t="s">
        <v>17</v>
      </c>
      <c r="E55" s="3" t="str">
        <f>W54</f>
        <v>England</v>
      </c>
      <c r="F55" s="1"/>
      <c r="G55" s="33">
        <v>0</v>
      </c>
      <c r="H55" s="33" t="s">
        <v>18</v>
      </c>
      <c r="I55" s="33">
        <v>1</v>
      </c>
      <c r="J55" s="11" t="s">
        <v>19</v>
      </c>
      <c r="K55" s="1"/>
      <c r="L55" s="2" t="str">
        <f>IF($AB52=4,W52,IF($AB53=4,W53,IF($AB54=4,W54,W55)))</f>
        <v>Nigeria</v>
      </c>
      <c r="M55" s="2">
        <f>IF($AB52=4,X52,IF($AB53=4,X53,IF($AB54=4,X54,X55)))</f>
        <v>1</v>
      </c>
      <c r="N55" s="2">
        <f>IF($AB52=4,Y52,IF($AB53=4,Y53,IF($AB54=4,Y54,Y55)))</f>
        <v>1</v>
      </c>
      <c r="O55" s="2">
        <f>IF($AB52=4,Z52,IF($AB53=4,Z53,IF($AB54=4,Z54,Z55)))</f>
        <v>3</v>
      </c>
      <c r="P55" s="2">
        <f>IF($AB52=4,AA52,IF($AB53=4,AA53,IF($AB54=4,AA54,AA55)))</f>
        <v>-2</v>
      </c>
      <c r="R55" s="1">
        <f t="shared" si="302"/>
        <v>0</v>
      </c>
      <c r="S55" s="1">
        <f t="shared" si="303"/>
        <v>3</v>
      </c>
      <c r="T55" s="1">
        <f t="shared" si="304"/>
        <v>0</v>
      </c>
      <c r="U55" s="1">
        <f t="shared" si="305"/>
        <v>1</v>
      </c>
      <c r="V55" s="1"/>
      <c r="W55" s="3" t="s">
        <v>99</v>
      </c>
      <c r="X55" s="1">
        <f>S54+R56+R57</f>
        <v>5</v>
      </c>
      <c r="Y55" s="1">
        <f>U54+T56+T57</f>
        <v>4</v>
      </c>
      <c r="Z55" s="1">
        <f>T54+U56+U57</f>
        <v>3</v>
      </c>
      <c r="AA55" s="1">
        <f>Y55-Z55</f>
        <v>1</v>
      </c>
      <c r="AB55" s="1">
        <f>IF(LARGE(AC52:AC55,1)=AC55,1,IF(LARGE(AC52:AC55,2)=AC55,2,IF(LARGE(AC52:AC55,3)=AC55,3,4)))</f>
        <v>1</v>
      </c>
      <c r="AC55" s="6">
        <f>X55*1000000000000+AA55*1000000000+Y55*1000000+AE55*1000+AD55</f>
        <v>5001004000000</v>
      </c>
      <c r="AD55" s="5"/>
      <c r="AE55" s="1">
        <f>IF(AND(X55=X52,AND(AA55=AA52,Y55=Y52)),T57-U57,0)+IF(AND(X55=X53,AND(AA55=AA53,Y55=Y53)),T56-U56,0)+IF(AND(X55=X54,AND(AA55=AA54,Y55=Y54)),U54-T54,0)</f>
        <v>0</v>
      </c>
      <c r="AF55" s="1"/>
      <c r="AG55" s="1" t="str">
        <f t="shared" si="306"/>
        <v>Argentinien</v>
      </c>
      <c r="AH55" s="1" t="str">
        <f t="shared" si="307"/>
        <v>England</v>
      </c>
      <c r="AI55" s="1"/>
      <c r="AJ55" s="5">
        <v>2</v>
      </c>
      <c r="AK55" s="5" t="s">
        <v>18</v>
      </c>
      <c r="AL55" s="5">
        <v>1</v>
      </c>
      <c r="AM55" s="1">
        <f t="shared" si="308"/>
        <v>0</v>
      </c>
      <c r="AO55" s="1"/>
      <c r="AP55" s="1" t="str">
        <f t="shared" si="195"/>
        <v>Argentinien</v>
      </c>
      <c r="AQ55" s="1" t="str">
        <f t="shared" si="196"/>
        <v>England</v>
      </c>
      <c r="AR55" s="1"/>
      <c r="AS55" s="33">
        <v>1</v>
      </c>
      <c r="AT55" s="33" t="s">
        <v>18</v>
      </c>
      <c r="AU55" s="33">
        <v>1</v>
      </c>
      <c r="AV55" s="1">
        <f t="shared" si="309"/>
        <v>0</v>
      </c>
      <c r="AW55" s="1"/>
      <c r="AX55" s="1" t="str">
        <f t="shared" si="310"/>
        <v>Argentinien</v>
      </c>
      <c r="AY55" s="1" t="str">
        <f t="shared" si="311"/>
        <v>England</v>
      </c>
      <c r="AZ55" s="1"/>
      <c r="BA55" s="5">
        <v>2</v>
      </c>
      <c r="BB55" s="5" t="s">
        <v>18</v>
      </c>
      <c r="BC55" s="5">
        <v>2</v>
      </c>
      <c r="BD55" s="1">
        <f t="shared" si="312"/>
        <v>0</v>
      </c>
      <c r="BE55" s="1"/>
      <c r="BF55" s="1" t="str">
        <f t="shared" si="313"/>
        <v>Argentinien</v>
      </c>
      <c r="BG55" s="1" t="str">
        <f t="shared" si="314"/>
        <v>England</v>
      </c>
      <c r="BH55" s="1"/>
      <c r="BI55" s="5">
        <v>2</v>
      </c>
      <c r="BJ55" s="5" t="s">
        <v>18</v>
      </c>
      <c r="BK55" s="5">
        <v>2</v>
      </c>
      <c r="BL55" s="1">
        <f t="shared" si="315"/>
        <v>0</v>
      </c>
      <c r="BM55" s="1"/>
      <c r="BN55" s="1" t="str">
        <f t="shared" si="204"/>
        <v>Argentinien</v>
      </c>
      <c r="BO55" s="1" t="str">
        <f t="shared" si="205"/>
        <v>England</v>
      </c>
      <c r="BP55" s="1"/>
      <c r="BQ55" s="5">
        <v>9</v>
      </c>
      <c r="BR55" s="5" t="s">
        <v>18</v>
      </c>
      <c r="BS55" s="5">
        <v>0</v>
      </c>
      <c r="BT55" s="1">
        <f t="shared" si="316"/>
        <v>0</v>
      </c>
      <c r="BU55" s="1"/>
      <c r="BV55" s="1" t="str">
        <f t="shared" si="317"/>
        <v>Argentinien</v>
      </c>
      <c r="BW55" s="1" t="str">
        <f t="shared" si="318"/>
        <v>England</v>
      </c>
      <c r="BX55" s="1"/>
      <c r="BY55" s="5">
        <v>6</v>
      </c>
      <c r="BZ55" s="5" t="s">
        <v>18</v>
      </c>
      <c r="CA55" s="5">
        <v>6</v>
      </c>
      <c r="CB55" s="1">
        <f t="shared" si="319"/>
        <v>0</v>
      </c>
      <c r="CC55" s="1"/>
      <c r="CD55" s="1" t="str">
        <f t="shared" si="320"/>
        <v>Argentinien</v>
      </c>
      <c r="CE55" s="1" t="str">
        <f t="shared" si="321"/>
        <v>England</v>
      </c>
      <c r="CF55" s="1"/>
      <c r="CG55" s="5">
        <v>1</v>
      </c>
      <c r="CH55" s="5" t="s">
        <v>18</v>
      </c>
      <c r="CI55" s="5">
        <v>9</v>
      </c>
      <c r="CJ55" s="1">
        <f t="shared" si="322"/>
        <v>1</v>
      </c>
      <c r="CK55" s="1"/>
      <c r="CL55" s="1" t="str">
        <f t="shared" si="323"/>
        <v>Argentinien</v>
      </c>
      <c r="CM55" s="1" t="str">
        <f t="shared" si="324"/>
        <v>England</v>
      </c>
      <c r="CN55" s="1"/>
      <c r="CO55" s="5">
        <v>9</v>
      </c>
      <c r="CP55" s="5" t="s">
        <v>18</v>
      </c>
      <c r="CQ55" s="5">
        <v>5</v>
      </c>
      <c r="CR55" s="1">
        <f t="shared" si="325"/>
        <v>0</v>
      </c>
      <c r="CS55" s="1"/>
      <c r="CT55" s="1" t="str">
        <f t="shared" si="326"/>
        <v>Argentinien</v>
      </c>
      <c r="CU55" s="1" t="str">
        <f t="shared" si="327"/>
        <v>England</v>
      </c>
      <c r="CV55" s="1"/>
      <c r="CW55" s="5">
        <v>6</v>
      </c>
      <c r="CX55" s="5" t="s">
        <v>18</v>
      </c>
      <c r="CY55" s="5">
        <v>8</v>
      </c>
      <c r="CZ55" s="1">
        <f t="shared" si="328"/>
        <v>1</v>
      </c>
      <c r="DA55" s="1"/>
      <c r="DB55" s="1" t="str">
        <f t="shared" si="329"/>
        <v>Argentinien</v>
      </c>
      <c r="DC55" s="1" t="str">
        <f t="shared" si="330"/>
        <v>England</v>
      </c>
      <c r="DD55" s="1"/>
      <c r="DE55" s="5">
        <v>1</v>
      </c>
      <c r="DF55" s="5" t="s">
        <v>18</v>
      </c>
      <c r="DG55" s="5">
        <v>0</v>
      </c>
      <c r="DH55" s="1">
        <f t="shared" si="331"/>
        <v>0</v>
      </c>
      <c r="DI55" s="1"/>
      <c r="DJ55" s="1" t="str">
        <f t="shared" si="332"/>
        <v>Argentinien</v>
      </c>
      <c r="DK55" s="1" t="str">
        <f t="shared" si="333"/>
        <v>England</v>
      </c>
      <c r="DL55" s="1"/>
      <c r="DM55" s="5">
        <v>1</v>
      </c>
      <c r="DN55" s="5" t="s">
        <v>18</v>
      </c>
      <c r="DO55" s="5">
        <v>8</v>
      </c>
      <c r="DP55" s="1">
        <f t="shared" si="334"/>
        <v>1</v>
      </c>
      <c r="DQ55" s="1"/>
      <c r="DR55" s="1" t="str">
        <f t="shared" si="335"/>
        <v>Argentinien</v>
      </c>
      <c r="DS55" s="1" t="str">
        <f t="shared" si="336"/>
        <v>England</v>
      </c>
      <c r="DT55" s="1"/>
      <c r="DU55" s="5">
        <v>5</v>
      </c>
      <c r="DV55" s="5" t="s">
        <v>18</v>
      </c>
      <c r="DW55" s="5">
        <v>4</v>
      </c>
      <c r="DX55" s="1">
        <f t="shared" si="337"/>
        <v>0</v>
      </c>
      <c r="DY55" s="1"/>
      <c r="DZ55" s="1" t="str">
        <f t="shared" si="228"/>
        <v>Argentinien</v>
      </c>
      <c r="EA55" s="1" t="str">
        <f t="shared" si="229"/>
        <v>England</v>
      </c>
      <c r="EB55" s="1"/>
      <c r="EC55" s="5">
        <v>0</v>
      </c>
      <c r="ED55" s="5" t="s">
        <v>18</v>
      </c>
      <c r="EE55" s="5">
        <v>7</v>
      </c>
      <c r="EF55" s="1">
        <f t="shared" si="338"/>
        <v>1</v>
      </c>
      <c r="EG55" s="1"/>
      <c r="EH55" s="1" t="str">
        <f t="shared" si="339"/>
        <v>Argentinien</v>
      </c>
      <c r="EI55" s="1" t="str">
        <f t="shared" si="340"/>
        <v>England</v>
      </c>
      <c r="EJ55" s="1"/>
      <c r="EK55" s="5">
        <v>1</v>
      </c>
      <c r="EL55" s="5" t="s">
        <v>18</v>
      </c>
      <c r="EM55" s="5">
        <v>0</v>
      </c>
      <c r="EN55" s="1">
        <f t="shared" si="341"/>
        <v>0</v>
      </c>
      <c r="EO55" s="1"/>
      <c r="EP55" s="1" t="str">
        <f t="shared" si="342"/>
        <v>Argentinien</v>
      </c>
      <c r="EQ55" s="1" t="str">
        <f t="shared" si="343"/>
        <v>England</v>
      </c>
      <c r="ER55" s="1"/>
      <c r="ES55" s="5">
        <v>3</v>
      </c>
      <c r="ET55" s="5" t="s">
        <v>18</v>
      </c>
      <c r="EU55" s="5">
        <v>1</v>
      </c>
      <c r="EV55" s="1">
        <f t="shared" si="344"/>
        <v>0</v>
      </c>
      <c r="EW55" s="1"/>
      <c r="EX55" s="1" t="str">
        <f t="shared" si="237"/>
        <v>Argentinien</v>
      </c>
      <c r="EY55" s="1" t="str">
        <f t="shared" si="238"/>
        <v>England</v>
      </c>
      <c r="EZ55" s="1"/>
      <c r="FA55" s="5">
        <f ca="1" t="shared" si="345"/>
        <v>3</v>
      </c>
      <c r="FB55" s="5" t="s">
        <v>18</v>
      </c>
      <c r="FC55" s="5">
        <f ca="1" t="shared" si="346"/>
        <v>9</v>
      </c>
      <c r="FD55" s="1">
        <f t="shared" si="347"/>
        <v>1</v>
      </c>
      <c r="FE55" s="1"/>
      <c r="FF55" s="1" t="str">
        <f t="shared" si="242"/>
        <v>Argentinien</v>
      </c>
      <c r="FG55" s="1" t="str">
        <f t="shared" si="243"/>
        <v>England</v>
      </c>
      <c r="FH55" s="1"/>
      <c r="FI55" s="5">
        <f ca="1" t="shared" si="348"/>
        <v>1</v>
      </c>
      <c r="FJ55" s="5" t="s">
        <v>18</v>
      </c>
      <c r="FK55" s="5">
        <f ca="1" t="shared" si="349"/>
        <v>3</v>
      </c>
      <c r="FL55" s="1">
        <f t="shared" si="350"/>
        <v>1</v>
      </c>
      <c r="FM55" s="1"/>
      <c r="FN55" s="1" t="str">
        <f t="shared" si="351"/>
        <v>Argentinien</v>
      </c>
      <c r="FO55" s="1" t="str">
        <f t="shared" si="352"/>
        <v>England</v>
      </c>
      <c r="FP55" s="1"/>
      <c r="FQ55" s="5">
        <f t="shared" si="62"/>
        <v>0</v>
      </c>
      <c r="FR55" s="5" t="s">
        <v>18</v>
      </c>
      <c r="FS55" s="5">
        <f t="shared" si="63"/>
        <v>1</v>
      </c>
      <c r="FT55" s="1">
        <f t="shared" si="353"/>
        <v>3</v>
      </c>
    </row>
    <row r="56" spans="1:176" ht="13.5">
      <c r="A56" s="7">
        <v>37414.354166666664</v>
      </c>
      <c r="B56" s="4" t="s">
        <v>100</v>
      </c>
      <c r="C56" s="3" t="str">
        <f>W55</f>
        <v>Schweden</v>
      </c>
      <c r="D56" s="3" t="s">
        <v>17</v>
      </c>
      <c r="E56" s="3" t="str">
        <f>W53</f>
        <v>Nigeria</v>
      </c>
      <c r="F56" s="1"/>
      <c r="G56" s="33">
        <v>2</v>
      </c>
      <c r="H56" s="33" t="s">
        <v>18</v>
      </c>
      <c r="I56" s="33">
        <v>1</v>
      </c>
      <c r="J56" s="11" t="s">
        <v>19</v>
      </c>
      <c r="K56" s="1"/>
      <c r="L56" s="1"/>
      <c r="M56" s="1"/>
      <c r="N56" s="1"/>
      <c r="O56" s="1"/>
      <c r="R56" s="1">
        <f t="shared" si="302"/>
        <v>3</v>
      </c>
      <c r="S56" s="1">
        <f t="shared" si="303"/>
        <v>0</v>
      </c>
      <c r="T56" s="1">
        <f t="shared" si="304"/>
        <v>2</v>
      </c>
      <c r="U56" s="1">
        <f t="shared" si="305"/>
        <v>1</v>
      </c>
      <c r="V56" s="1"/>
      <c r="W56" s="1"/>
      <c r="X56" s="1"/>
      <c r="Y56" s="1"/>
      <c r="Z56" s="1"/>
      <c r="AA56" s="1"/>
      <c r="AB56" s="1"/>
      <c r="AC56" s="3"/>
      <c r="AD56" s="11"/>
      <c r="AE56" s="1"/>
      <c r="AF56" s="1"/>
      <c r="AG56" s="1" t="str">
        <f t="shared" si="306"/>
        <v>Schweden</v>
      </c>
      <c r="AH56" s="1" t="str">
        <f t="shared" si="307"/>
        <v>Nigeria</v>
      </c>
      <c r="AI56" s="1"/>
      <c r="AJ56" s="5">
        <v>0</v>
      </c>
      <c r="AK56" s="5" t="s">
        <v>18</v>
      </c>
      <c r="AL56" s="5">
        <v>3</v>
      </c>
      <c r="AM56" s="1">
        <f t="shared" si="308"/>
        <v>0</v>
      </c>
      <c r="AO56" s="1"/>
      <c r="AP56" s="1" t="str">
        <f t="shared" si="195"/>
        <v>Schweden</v>
      </c>
      <c r="AQ56" s="1" t="str">
        <f t="shared" si="196"/>
        <v>Nigeria</v>
      </c>
      <c r="AR56" s="1"/>
      <c r="AS56" s="33">
        <v>0</v>
      </c>
      <c r="AT56" s="33" t="s">
        <v>18</v>
      </c>
      <c r="AU56" s="33">
        <v>1</v>
      </c>
      <c r="AV56" s="1">
        <f t="shared" si="309"/>
        <v>0</v>
      </c>
      <c r="AW56" s="1"/>
      <c r="AX56" s="1" t="str">
        <f t="shared" si="310"/>
        <v>Schweden</v>
      </c>
      <c r="AY56" s="1" t="str">
        <f t="shared" si="311"/>
        <v>Nigeria</v>
      </c>
      <c r="AZ56" s="1"/>
      <c r="BA56" s="5">
        <v>0</v>
      </c>
      <c r="BB56" s="5" t="s">
        <v>18</v>
      </c>
      <c r="BC56" s="5">
        <v>2</v>
      </c>
      <c r="BD56" s="1">
        <f t="shared" si="312"/>
        <v>0</v>
      </c>
      <c r="BE56" s="1"/>
      <c r="BF56" s="1" t="str">
        <f t="shared" si="313"/>
        <v>Schweden</v>
      </c>
      <c r="BG56" s="1" t="str">
        <f t="shared" si="314"/>
        <v>Nigeria</v>
      </c>
      <c r="BH56" s="1"/>
      <c r="BI56" s="5">
        <v>1</v>
      </c>
      <c r="BJ56" s="5" t="s">
        <v>18</v>
      </c>
      <c r="BK56" s="5">
        <v>0</v>
      </c>
      <c r="BL56" s="1">
        <f t="shared" si="315"/>
        <v>2</v>
      </c>
      <c r="BM56" s="1"/>
      <c r="BN56" s="1" t="str">
        <f t="shared" si="204"/>
        <v>Schweden</v>
      </c>
      <c r="BO56" s="1" t="str">
        <f t="shared" si="205"/>
        <v>Nigeria</v>
      </c>
      <c r="BP56" s="1"/>
      <c r="BQ56" s="5">
        <v>1</v>
      </c>
      <c r="BR56" s="5" t="s">
        <v>18</v>
      </c>
      <c r="BS56" s="5">
        <v>7</v>
      </c>
      <c r="BT56" s="1">
        <f t="shared" si="316"/>
        <v>0</v>
      </c>
      <c r="BU56" s="1"/>
      <c r="BV56" s="1" t="str">
        <f t="shared" si="317"/>
        <v>Schweden</v>
      </c>
      <c r="BW56" s="1" t="str">
        <f t="shared" si="318"/>
        <v>Nigeria</v>
      </c>
      <c r="BX56" s="1"/>
      <c r="BY56" s="5">
        <v>6</v>
      </c>
      <c r="BZ56" s="5" t="s">
        <v>18</v>
      </c>
      <c r="CA56" s="5">
        <v>6</v>
      </c>
      <c r="CB56" s="1">
        <f t="shared" si="319"/>
        <v>0</v>
      </c>
      <c r="CC56" s="1"/>
      <c r="CD56" s="1" t="str">
        <f t="shared" si="320"/>
        <v>Schweden</v>
      </c>
      <c r="CE56" s="1" t="str">
        <f t="shared" si="321"/>
        <v>Nigeria</v>
      </c>
      <c r="CF56" s="1"/>
      <c r="CG56" s="5">
        <v>2</v>
      </c>
      <c r="CH56" s="5" t="s">
        <v>18</v>
      </c>
      <c r="CI56" s="5">
        <v>0</v>
      </c>
      <c r="CJ56" s="1">
        <f t="shared" si="322"/>
        <v>1</v>
      </c>
      <c r="CK56" s="1"/>
      <c r="CL56" s="1" t="str">
        <f t="shared" si="323"/>
        <v>Schweden</v>
      </c>
      <c r="CM56" s="1" t="str">
        <f t="shared" si="324"/>
        <v>Nigeria</v>
      </c>
      <c r="CN56" s="1"/>
      <c r="CO56" s="5">
        <v>3</v>
      </c>
      <c r="CP56" s="5" t="s">
        <v>18</v>
      </c>
      <c r="CQ56" s="5">
        <v>6</v>
      </c>
      <c r="CR56" s="1">
        <f t="shared" si="325"/>
        <v>0</v>
      </c>
      <c r="CS56" s="1"/>
      <c r="CT56" s="1" t="str">
        <f t="shared" si="326"/>
        <v>Schweden</v>
      </c>
      <c r="CU56" s="1" t="str">
        <f t="shared" si="327"/>
        <v>Nigeria</v>
      </c>
      <c r="CV56" s="1"/>
      <c r="CW56" s="5">
        <v>1</v>
      </c>
      <c r="CX56" s="5" t="s">
        <v>18</v>
      </c>
      <c r="CY56" s="5">
        <v>6</v>
      </c>
      <c r="CZ56" s="1">
        <f t="shared" si="328"/>
        <v>0</v>
      </c>
      <c r="DA56" s="1"/>
      <c r="DB56" s="1" t="str">
        <f t="shared" si="329"/>
        <v>Schweden</v>
      </c>
      <c r="DC56" s="1" t="str">
        <f t="shared" si="330"/>
        <v>Nigeria</v>
      </c>
      <c r="DD56" s="1"/>
      <c r="DE56" s="5">
        <v>0</v>
      </c>
      <c r="DF56" s="5" t="s">
        <v>18</v>
      </c>
      <c r="DG56" s="5">
        <v>1</v>
      </c>
      <c r="DH56" s="1">
        <f t="shared" si="331"/>
        <v>0</v>
      </c>
      <c r="DI56" s="1"/>
      <c r="DJ56" s="1" t="str">
        <f t="shared" si="332"/>
        <v>Schweden</v>
      </c>
      <c r="DK56" s="1" t="str">
        <f t="shared" si="333"/>
        <v>Nigeria</v>
      </c>
      <c r="DL56" s="1"/>
      <c r="DM56" s="5">
        <v>0</v>
      </c>
      <c r="DN56" s="5" t="s">
        <v>18</v>
      </c>
      <c r="DO56" s="5">
        <v>8</v>
      </c>
      <c r="DP56" s="1">
        <f t="shared" si="334"/>
        <v>0</v>
      </c>
      <c r="DQ56" s="1"/>
      <c r="DR56" s="1" t="str">
        <f t="shared" si="335"/>
        <v>Schweden</v>
      </c>
      <c r="DS56" s="1" t="str">
        <f t="shared" si="336"/>
        <v>Nigeria</v>
      </c>
      <c r="DT56" s="1"/>
      <c r="DU56" s="5">
        <v>5</v>
      </c>
      <c r="DV56" s="5" t="s">
        <v>18</v>
      </c>
      <c r="DW56" s="5">
        <v>1</v>
      </c>
      <c r="DX56" s="1">
        <f t="shared" si="337"/>
        <v>1</v>
      </c>
      <c r="DY56" s="1"/>
      <c r="DZ56" s="1" t="str">
        <f t="shared" si="228"/>
        <v>Schweden</v>
      </c>
      <c r="EA56" s="1" t="str">
        <f t="shared" si="229"/>
        <v>Nigeria</v>
      </c>
      <c r="EB56" s="1"/>
      <c r="EC56" s="5">
        <v>6</v>
      </c>
      <c r="ED56" s="5" t="s">
        <v>18</v>
      </c>
      <c r="EE56" s="5">
        <v>7</v>
      </c>
      <c r="EF56" s="1">
        <f t="shared" si="338"/>
        <v>0</v>
      </c>
      <c r="EG56" s="1"/>
      <c r="EH56" s="1" t="str">
        <f t="shared" si="339"/>
        <v>Schweden</v>
      </c>
      <c r="EI56" s="1" t="str">
        <f t="shared" si="340"/>
        <v>Nigeria</v>
      </c>
      <c r="EJ56" s="1"/>
      <c r="EK56" s="5">
        <v>1</v>
      </c>
      <c r="EL56" s="5" t="s">
        <v>18</v>
      </c>
      <c r="EM56" s="5">
        <v>1</v>
      </c>
      <c r="EN56" s="1">
        <f t="shared" si="341"/>
        <v>0</v>
      </c>
      <c r="EO56" s="1"/>
      <c r="EP56" s="1" t="str">
        <f t="shared" si="342"/>
        <v>Schweden</v>
      </c>
      <c r="EQ56" s="1" t="str">
        <f t="shared" si="343"/>
        <v>Nigeria</v>
      </c>
      <c r="ER56" s="1"/>
      <c r="ES56" s="5">
        <v>1</v>
      </c>
      <c r="ET56" s="5" t="s">
        <v>18</v>
      </c>
      <c r="EU56" s="5">
        <v>1</v>
      </c>
      <c r="EV56" s="1">
        <f t="shared" si="344"/>
        <v>0</v>
      </c>
      <c r="EW56" s="1"/>
      <c r="EX56" s="1" t="str">
        <f t="shared" si="237"/>
        <v>Schweden</v>
      </c>
      <c r="EY56" s="1" t="str">
        <f t="shared" si="238"/>
        <v>Nigeria</v>
      </c>
      <c r="EZ56" s="1"/>
      <c r="FA56" s="5">
        <f ca="1" t="shared" si="345"/>
        <v>4</v>
      </c>
      <c r="FB56" s="5" t="s">
        <v>18</v>
      </c>
      <c r="FC56" s="5">
        <f ca="1" t="shared" si="346"/>
        <v>9</v>
      </c>
      <c r="FD56" s="1">
        <f t="shared" si="347"/>
        <v>0</v>
      </c>
      <c r="FE56" s="1"/>
      <c r="FF56" s="1" t="str">
        <f t="shared" si="242"/>
        <v>Schweden</v>
      </c>
      <c r="FG56" s="1" t="str">
        <f t="shared" si="243"/>
        <v>Nigeria</v>
      </c>
      <c r="FH56" s="1"/>
      <c r="FI56" s="5">
        <f ca="1" t="shared" si="348"/>
        <v>5</v>
      </c>
      <c r="FJ56" s="5" t="s">
        <v>18</v>
      </c>
      <c r="FK56" s="5">
        <f ca="1" t="shared" si="349"/>
        <v>9</v>
      </c>
      <c r="FL56" s="1">
        <f t="shared" si="350"/>
        <v>0</v>
      </c>
      <c r="FM56" s="1"/>
      <c r="FN56" s="1" t="str">
        <f t="shared" si="351"/>
        <v>Schweden</v>
      </c>
      <c r="FO56" s="1" t="str">
        <f t="shared" si="352"/>
        <v>Nigeria</v>
      </c>
      <c r="FP56" s="1"/>
      <c r="FQ56" s="5">
        <f t="shared" si="62"/>
        <v>2</v>
      </c>
      <c r="FR56" s="5" t="s">
        <v>18</v>
      </c>
      <c r="FS56" s="5">
        <f t="shared" si="63"/>
        <v>1</v>
      </c>
      <c r="FT56" s="1">
        <f t="shared" si="353"/>
        <v>3</v>
      </c>
    </row>
    <row r="57" spans="1:176" ht="13.5">
      <c r="A57" s="7">
        <v>37419.354166666664</v>
      </c>
      <c r="B57" s="4" t="s">
        <v>101</v>
      </c>
      <c r="C57" s="3" t="str">
        <f>W55</f>
        <v>Schweden</v>
      </c>
      <c r="D57" s="3" t="s">
        <v>17</v>
      </c>
      <c r="E57" s="3" t="str">
        <f>W52</f>
        <v>Argentinien</v>
      </c>
      <c r="F57" s="1"/>
      <c r="G57" s="33">
        <v>1</v>
      </c>
      <c r="H57" s="33" t="s">
        <v>18</v>
      </c>
      <c r="I57" s="33">
        <v>1</v>
      </c>
      <c r="J57" s="11" t="s">
        <v>19</v>
      </c>
      <c r="L57" s="2" t="str">
        <f>L52</f>
        <v>Schweden</v>
      </c>
      <c r="M57" s="2" t="s">
        <v>102</v>
      </c>
      <c r="R57" s="1">
        <f t="shared" si="302"/>
        <v>1</v>
      </c>
      <c r="S57" s="1">
        <f t="shared" si="303"/>
        <v>1</v>
      </c>
      <c r="T57" s="1">
        <f t="shared" si="304"/>
        <v>1</v>
      </c>
      <c r="U57" s="1">
        <f t="shared" si="305"/>
        <v>1</v>
      </c>
      <c r="AC57" s="3"/>
      <c r="AG57" s="1" t="str">
        <f t="shared" si="306"/>
        <v>Schweden</v>
      </c>
      <c r="AH57" s="1" t="str">
        <f t="shared" si="307"/>
        <v>Argentinien</v>
      </c>
      <c r="AJ57" s="5">
        <v>1</v>
      </c>
      <c r="AK57" s="5" t="s">
        <v>18</v>
      </c>
      <c r="AL57" s="5">
        <v>3</v>
      </c>
      <c r="AM57" s="1">
        <f t="shared" si="308"/>
        <v>0</v>
      </c>
      <c r="AP57" s="1" t="str">
        <f t="shared" si="195"/>
        <v>Schweden</v>
      </c>
      <c r="AQ57" s="1" t="str">
        <f t="shared" si="196"/>
        <v>Argentinien</v>
      </c>
      <c r="AS57" s="33">
        <v>0</v>
      </c>
      <c r="AT57" s="33" t="s">
        <v>18</v>
      </c>
      <c r="AU57" s="33">
        <v>1</v>
      </c>
      <c r="AV57" s="1">
        <f t="shared" si="309"/>
        <v>0</v>
      </c>
      <c r="AX57" s="1" t="str">
        <f t="shared" si="310"/>
        <v>Schweden</v>
      </c>
      <c r="AY57" s="1" t="str">
        <f t="shared" si="311"/>
        <v>Argentinien</v>
      </c>
      <c r="BA57" s="5">
        <v>1</v>
      </c>
      <c r="BB57" s="5" t="s">
        <v>18</v>
      </c>
      <c r="BC57" s="5">
        <v>4</v>
      </c>
      <c r="BD57" s="1">
        <f t="shared" si="312"/>
        <v>0</v>
      </c>
      <c r="BF57" s="1" t="str">
        <f t="shared" si="313"/>
        <v>Schweden</v>
      </c>
      <c r="BG57" s="1" t="str">
        <f t="shared" si="314"/>
        <v>Argentinien</v>
      </c>
      <c r="BI57" s="5">
        <v>2</v>
      </c>
      <c r="BJ57" s="5" t="s">
        <v>18</v>
      </c>
      <c r="BK57" s="5">
        <v>3</v>
      </c>
      <c r="BL57" s="1">
        <f t="shared" si="315"/>
        <v>0</v>
      </c>
      <c r="BN57" s="1" t="str">
        <f t="shared" si="204"/>
        <v>Schweden</v>
      </c>
      <c r="BO57" s="1" t="str">
        <f t="shared" si="205"/>
        <v>Argentinien</v>
      </c>
      <c r="BQ57" s="5">
        <v>1</v>
      </c>
      <c r="BR57" s="5" t="s">
        <v>18</v>
      </c>
      <c r="BS57" s="5">
        <v>3</v>
      </c>
      <c r="BT57" s="1">
        <f t="shared" si="316"/>
        <v>0</v>
      </c>
      <c r="BV57" s="1" t="str">
        <f t="shared" si="317"/>
        <v>Schweden</v>
      </c>
      <c r="BW57" s="1" t="str">
        <f t="shared" si="318"/>
        <v>Argentinien</v>
      </c>
      <c r="BY57" s="5">
        <v>1</v>
      </c>
      <c r="BZ57" s="5" t="s">
        <v>18</v>
      </c>
      <c r="CA57" s="5">
        <v>9</v>
      </c>
      <c r="CB57" s="1">
        <f t="shared" si="319"/>
        <v>0</v>
      </c>
      <c r="CD57" s="1" t="str">
        <f t="shared" si="320"/>
        <v>Schweden</v>
      </c>
      <c r="CE57" s="1" t="str">
        <f t="shared" si="321"/>
        <v>Argentinien</v>
      </c>
      <c r="CG57" s="5">
        <v>9</v>
      </c>
      <c r="CH57" s="5" t="s">
        <v>18</v>
      </c>
      <c r="CI57" s="5">
        <v>1</v>
      </c>
      <c r="CJ57" s="1">
        <f t="shared" si="322"/>
        <v>0</v>
      </c>
      <c r="CL57" s="1" t="str">
        <f t="shared" si="323"/>
        <v>Schweden</v>
      </c>
      <c r="CM57" s="1" t="str">
        <f t="shared" si="324"/>
        <v>Argentinien</v>
      </c>
      <c r="CO57" s="5">
        <v>7</v>
      </c>
      <c r="CP57" s="5" t="s">
        <v>18</v>
      </c>
      <c r="CQ57" s="5">
        <v>6</v>
      </c>
      <c r="CR57" s="1">
        <f t="shared" si="325"/>
        <v>0</v>
      </c>
      <c r="CT57" s="1" t="str">
        <f t="shared" si="326"/>
        <v>Schweden</v>
      </c>
      <c r="CU57" s="1" t="str">
        <f t="shared" si="327"/>
        <v>Argentinien</v>
      </c>
      <c r="CW57" s="5">
        <v>3</v>
      </c>
      <c r="CX57" s="5" t="s">
        <v>18</v>
      </c>
      <c r="CY57" s="5">
        <v>7</v>
      </c>
      <c r="CZ57" s="1">
        <f t="shared" si="328"/>
        <v>0</v>
      </c>
      <c r="DB57" s="1" t="str">
        <f t="shared" si="329"/>
        <v>Schweden</v>
      </c>
      <c r="DC57" s="1" t="str">
        <f t="shared" si="330"/>
        <v>Argentinien</v>
      </c>
      <c r="DE57" s="5">
        <v>1</v>
      </c>
      <c r="DF57" s="5" t="s">
        <v>18</v>
      </c>
      <c r="DG57" s="5">
        <v>1</v>
      </c>
      <c r="DH57" s="1">
        <f t="shared" si="331"/>
        <v>3</v>
      </c>
      <c r="DJ57" s="1" t="str">
        <f t="shared" si="332"/>
        <v>Schweden</v>
      </c>
      <c r="DK57" s="1" t="str">
        <f t="shared" si="333"/>
        <v>Argentinien</v>
      </c>
      <c r="DM57" s="5">
        <v>9</v>
      </c>
      <c r="DN57" s="5" t="s">
        <v>18</v>
      </c>
      <c r="DO57" s="5">
        <v>0</v>
      </c>
      <c r="DP57" s="1">
        <f t="shared" si="334"/>
        <v>0</v>
      </c>
      <c r="DR57" s="1" t="str">
        <f t="shared" si="335"/>
        <v>Schweden</v>
      </c>
      <c r="DS57" s="1" t="str">
        <f t="shared" si="336"/>
        <v>Argentinien</v>
      </c>
      <c r="DU57" s="5">
        <v>8</v>
      </c>
      <c r="DV57" s="5" t="s">
        <v>18</v>
      </c>
      <c r="DW57" s="5">
        <v>4</v>
      </c>
      <c r="DX57" s="1">
        <f t="shared" si="337"/>
        <v>0</v>
      </c>
      <c r="DZ57" s="1" t="str">
        <f t="shared" si="228"/>
        <v>Schweden</v>
      </c>
      <c r="EA57" s="1" t="str">
        <f t="shared" si="229"/>
        <v>Argentinien</v>
      </c>
      <c r="EC57" s="5">
        <v>0</v>
      </c>
      <c r="ED57" s="5" t="s">
        <v>18</v>
      </c>
      <c r="EE57" s="5">
        <v>2</v>
      </c>
      <c r="EF57" s="1">
        <f t="shared" si="338"/>
        <v>0</v>
      </c>
      <c r="EH57" s="1" t="str">
        <f t="shared" si="339"/>
        <v>Schweden</v>
      </c>
      <c r="EI57" s="1" t="str">
        <f t="shared" si="340"/>
        <v>Argentinien</v>
      </c>
      <c r="EK57" s="5">
        <v>1</v>
      </c>
      <c r="EL57" s="5" t="s">
        <v>18</v>
      </c>
      <c r="EM57" s="5">
        <v>2</v>
      </c>
      <c r="EN57" s="1">
        <f t="shared" si="341"/>
        <v>0</v>
      </c>
      <c r="EP57" s="1" t="str">
        <f t="shared" si="342"/>
        <v>Schweden</v>
      </c>
      <c r="EQ57" s="1" t="str">
        <f t="shared" si="343"/>
        <v>Argentinien</v>
      </c>
      <c r="ES57" s="5">
        <v>1</v>
      </c>
      <c r="ET57" s="5" t="s">
        <v>18</v>
      </c>
      <c r="EU57" s="5">
        <v>3</v>
      </c>
      <c r="EV57" s="1">
        <f t="shared" si="344"/>
        <v>0</v>
      </c>
      <c r="EX57" s="1" t="str">
        <f t="shared" si="237"/>
        <v>Schweden</v>
      </c>
      <c r="EY57" s="1" t="str">
        <f t="shared" si="238"/>
        <v>Argentinien</v>
      </c>
      <c r="FA57" s="5">
        <f ca="1" t="shared" si="345"/>
        <v>3</v>
      </c>
      <c r="FB57" s="5" t="s">
        <v>18</v>
      </c>
      <c r="FC57" s="5">
        <f ca="1" t="shared" si="346"/>
        <v>8</v>
      </c>
      <c r="FD57" s="1">
        <f t="shared" si="347"/>
        <v>0</v>
      </c>
      <c r="FF57" s="1" t="str">
        <f t="shared" si="242"/>
        <v>Schweden</v>
      </c>
      <c r="FG57" s="1" t="str">
        <f t="shared" si="243"/>
        <v>Argentinien</v>
      </c>
      <c r="FI57" s="5">
        <f ca="1" t="shared" si="348"/>
        <v>0</v>
      </c>
      <c r="FJ57" s="5" t="s">
        <v>18</v>
      </c>
      <c r="FK57" s="5">
        <f ca="1" t="shared" si="349"/>
        <v>7</v>
      </c>
      <c r="FL57" s="1">
        <f t="shared" si="350"/>
        <v>0</v>
      </c>
      <c r="FN57" s="1" t="str">
        <f t="shared" si="351"/>
        <v>Schweden</v>
      </c>
      <c r="FO57" s="1" t="str">
        <f t="shared" si="352"/>
        <v>Argentinien</v>
      </c>
      <c r="FQ57" s="5">
        <f t="shared" si="62"/>
        <v>1</v>
      </c>
      <c r="FR57" s="5" t="s">
        <v>18</v>
      </c>
      <c r="FS57" s="5">
        <f t="shared" si="63"/>
        <v>1</v>
      </c>
      <c r="FT57" s="1">
        <f t="shared" si="353"/>
        <v>3</v>
      </c>
    </row>
    <row r="58" spans="1:176" ht="13.5">
      <c r="A58" s="7">
        <v>37419.354166666664</v>
      </c>
      <c r="B58" s="4" t="s">
        <v>103</v>
      </c>
      <c r="C58" s="3" t="str">
        <f>W53</f>
        <v>Nigeria</v>
      </c>
      <c r="D58" s="3" t="s">
        <v>17</v>
      </c>
      <c r="E58" s="3" t="str">
        <f>W54</f>
        <v>England</v>
      </c>
      <c r="F58" s="1"/>
      <c r="G58" s="33">
        <v>0</v>
      </c>
      <c r="H58" s="33" t="s">
        <v>18</v>
      </c>
      <c r="I58" s="33">
        <v>0</v>
      </c>
      <c r="J58" s="11" t="s">
        <v>19</v>
      </c>
      <c r="L58" s="2" t="str">
        <f>L53</f>
        <v>England</v>
      </c>
      <c r="M58" s="2" t="s">
        <v>104</v>
      </c>
      <c r="R58" s="1">
        <f t="shared" si="302"/>
        <v>1</v>
      </c>
      <c r="S58" s="1">
        <f t="shared" si="303"/>
        <v>1</v>
      </c>
      <c r="T58" s="1">
        <f t="shared" si="304"/>
        <v>0</v>
      </c>
      <c r="U58" s="1">
        <f t="shared" si="305"/>
        <v>0</v>
      </c>
      <c r="AC58" s="3"/>
      <c r="AG58" s="1" t="str">
        <f t="shared" si="306"/>
        <v>Nigeria</v>
      </c>
      <c r="AH58" s="1" t="str">
        <f t="shared" si="307"/>
        <v>England</v>
      </c>
      <c r="AJ58" s="5">
        <v>3</v>
      </c>
      <c r="AK58" s="5" t="s">
        <v>18</v>
      </c>
      <c r="AL58" s="5">
        <v>1</v>
      </c>
      <c r="AM58" s="1">
        <f t="shared" si="308"/>
        <v>0</v>
      </c>
      <c r="AP58" s="1" t="str">
        <f t="shared" si="195"/>
        <v>Nigeria</v>
      </c>
      <c r="AQ58" s="1" t="str">
        <f t="shared" si="196"/>
        <v>England</v>
      </c>
      <c r="AS58" s="33">
        <v>0</v>
      </c>
      <c r="AT58" s="33" t="s">
        <v>18</v>
      </c>
      <c r="AU58" s="33">
        <v>0</v>
      </c>
      <c r="AV58" s="1">
        <f t="shared" si="309"/>
        <v>3</v>
      </c>
      <c r="AX58" s="1" t="str">
        <f t="shared" si="310"/>
        <v>Nigeria</v>
      </c>
      <c r="AY58" s="1" t="str">
        <f t="shared" si="311"/>
        <v>England</v>
      </c>
      <c r="BA58" s="5">
        <v>2</v>
      </c>
      <c r="BB58" s="5" t="s">
        <v>18</v>
      </c>
      <c r="BC58" s="5">
        <v>2</v>
      </c>
      <c r="BD58" s="1">
        <f t="shared" si="312"/>
        <v>2</v>
      </c>
      <c r="BF58" s="1" t="str">
        <f t="shared" si="313"/>
        <v>Nigeria</v>
      </c>
      <c r="BG58" s="1" t="str">
        <f t="shared" si="314"/>
        <v>England</v>
      </c>
      <c r="BI58" s="5">
        <v>0</v>
      </c>
      <c r="BJ58" s="5" t="s">
        <v>18</v>
      </c>
      <c r="BK58" s="5">
        <v>3</v>
      </c>
      <c r="BL58" s="1">
        <f t="shared" si="315"/>
        <v>0</v>
      </c>
      <c r="BN58" s="1" t="str">
        <f t="shared" si="204"/>
        <v>Nigeria</v>
      </c>
      <c r="BO58" s="1" t="str">
        <f t="shared" si="205"/>
        <v>England</v>
      </c>
      <c r="BQ58" s="5">
        <v>2</v>
      </c>
      <c r="BR58" s="5" t="s">
        <v>18</v>
      </c>
      <c r="BS58" s="5">
        <v>2</v>
      </c>
      <c r="BT58" s="1">
        <f t="shared" si="316"/>
        <v>2</v>
      </c>
      <c r="BV58" s="1" t="str">
        <f t="shared" si="317"/>
        <v>Nigeria</v>
      </c>
      <c r="BW58" s="1" t="str">
        <f t="shared" si="318"/>
        <v>England</v>
      </c>
      <c r="BY58" s="5">
        <v>7</v>
      </c>
      <c r="BZ58" s="5" t="s">
        <v>18</v>
      </c>
      <c r="CA58" s="5">
        <v>6</v>
      </c>
      <c r="CB58" s="1">
        <f t="shared" si="319"/>
        <v>0</v>
      </c>
      <c r="CD58" s="1" t="str">
        <f t="shared" si="320"/>
        <v>Nigeria</v>
      </c>
      <c r="CE58" s="1" t="str">
        <f t="shared" si="321"/>
        <v>England</v>
      </c>
      <c r="CG58" s="5">
        <v>1</v>
      </c>
      <c r="CH58" s="5" t="s">
        <v>18</v>
      </c>
      <c r="CI58" s="5">
        <v>7</v>
      </c>
      <c r="CJ58" s="1">
        <f t="shared" si="322"/>
        <v>0</v>
      </c>
      <c r="CL58" s="1" t="str">
        <f t="shared" si="323"/>
        <v>Nigeria</v>
      </c>
      <c r="CM58" s="1" t="str">
        <f t="shared" si="324"/>
        <v>England</v>
      </c>
      <c r="CO58" s="5">
        <v>7</v>
      </c>
      <c r="CP58" s="5" t="s">
        <v>18</v>
      </c>
      <c r="CQ58" s="5">
        <v>6</v>
      </c>
      <c r="CR58" s="1">
        <f t="shared" si="325"/>
        <v>0</v>
      </c>
      <c r="CT58" s="1" t="str">
        <f t="shared" si="326"/>
        <v>Nigeria</v>
      </c>
      <c r="CU58" s="1" t="str">
        <f t="shared" si="327"/>
        <v>England</v>
      </c>
      <c r="CW58" s="5">
        <v>6</v>
      </c>
      <c r="CX58" s="5" t="s">
        <v>18</v>
      </c>
      <c r="CY58" s="5">
        <v>4</v>
      </c>
      <c r="CZ58" s="1">
        <f t="shared" si="328"/>
        <v>0</v>
      </c>
      <c r="DB58" s="1" t="str">
        <f t="shared" si="329"/>
        <v>Nigeria</v>
      </c>
      <c r="DC58" s="1" t="str">
        <f t="shared" si="330"/>
        <v>England</v>
      </c>
      <c r="DE58" s="5">
        <v>1</v>
      </c>
      <c r="DF58" s="5" t="s">
        <v>18</v>
      </c>
      <c r="DG58" s="5">
        <v>0</v>
      </c>
      <c r="DH58" s="1">
        <f t="shared" si="331"/>
        <v>0</v>
      </c>
      <c r="DJ58" s="1" t="str">
        <f t="shared" si="332"/>
        <v>Nigeria</v>
      </c>
      <c r="DK58" s="1" t="str">
        <f t="shared" si="333"/>
        <v>England</v>
      </c>
      <c r="DM58" s="5">
        <v>1</v>
      </c>
      <c r="DN58" s="5" t="s">
        <v>18</v>
      </c>
      <c r="DO58" s="5">
        <v>2</v>
      </c>
      <c r="DP58" s="1">
        <f t="shared" si="334"/>
        <v>0</v>
      </c>
      <c r="DR58" s="1" t="str">
        <f t="shared" si="335"/>
        <v>Nigeria</v>
      </c>
      <c r="DS58" s="1" t="str">
        <f t="shared" si="336"/>
        <v>England</v>
      </c>
      <c r="DU58" s="5">
        <v>1</v>
      </c>
      <c r="DV58" s="5" t="s">
        <v>18</v>
      </c>
      <c r="DW58" s="5">
        <v>5</v>
      </c>
      <c r="DX58" s="1">
        <f t="shared" si="337"/>
        <v>0</v>
      </c>
      <c r="DZ58" s="1" t="str">
        <f t="shared" si="228"/>
        <v>Nigeria</v>
      </c>
      <c r="EA58" s="1" t="str">
        <f t="shared" si="229"/>
        <v>England</v>
      </c>
      <c r="EC58" s="5">
        <v>8</v>
      </c>
      <c r="ED58" s="5" t="s">
        <v>18</v>
      </c>
      <c r="EE58" s="5">
        <v>3</v>
      </c>
      <c r="EF58" s="1">
        <f t="shared" si="338"/>
        <v>0</v>
      </c>
      <c r="EH58" s="1" t="str">
        <f t="shared" si="339"/>
        <v>Nigeria</v>
      </c>
      <c r="EI58" s="1" t="str">
        <f t="shared" si="340"/>
        <v>England</v>
      </c>
      <c r="EK58" s="5">
        <v>1</v>
      </c>
      <c r="EL58" s="5" t="s">
        <v>18</v>
      </c>
      <c r="EM58" s="5">
        <v>1</v>
      </c>
      <c r="EN58" s="1">
        <f t="shared" si="341"/>
        <v>2</v>
      </c>
      <c r="EP58" s="1" t="str">
        <f t="shared" si="342"/>
        <v>Nigeria</v>
      </c>
      <c r="EQ58" s="1" t="str">
        <f t="shared" si="343"/>
        <v>England</v>
      </c>
      <c r="ES58" s="5">
        <v>1</v>
      </c>
      <c r="ET58" s="5" t="s">
        <v>18</v>
      </c>
      <c r="EU58" s="5">
        <v>1</v>
      </c>
      <c r="EV58" s="1">
        <f t="shared" si="344"/>
        <v>2</v>
      </c>
      <c r="EX58" s="1" t="str">
        <f t="shared" si="237"/>
        <v>Nigeria</v>
      </c>
      <c r="EY58" s="1" t="str">
        <f t="shared" si="238"/>
        <v>England</v>
      </c>
      <c r="FA58" s="5">
        <f ca="1" t="shared" si="345"/>
        <v>2</v>
      </c>
      <c r="FB58" s="5" t="s">
        <v>18</v>
      </c>
      <c r="FC58" s="5">
        <f ca="1" t="shared" si="346"/>
        <v>1</v>
      </c>
      <c r="FD58" s="1">
        <f t="shared" si="347"/>
        <v>0</v>
      </c>
      <c r="FF58" s="1" t="str">
        <f t="shared" si="242"/>
        <v>Nigeria</v>
      </c>
      <c r="FG58" s="1" t="str">
        <f t="shared" si="243"/>
        <v>England</v>
      </c>
      <c r="FI58" s="5">
        <f ca="1" t="shared" si="348"/>
        <v>1</v>
      </c>
      <c r="FJ58" s="5" t="s">
        <v>18</v>
      </c>
      <c r="FK58" s="5">
        <f ca="1" t="shared" si="349"/>
        <v>2</v>
      </c>
      <c r="FL58" s="1">
        <f t="shared" si="350"/>
        <v>0</v>
      </c>
      <c r="FN58" s="1" t="str">
        <f t="shared" si="351"/>
        <v>Nigeria</v>
      </c>
      <c r="FO58" s="1" t="str">
        <f t="shared" si="352"/>
        <v>England</v>
      </c>
      <c r="FQ58" s="5">
        <f t="shared" si="62"/>
        <v>0</v>
      </c>
      <c r="FR58" s="5" t="s">
        <v>18</v>
      </c>
      <c r="FS58" s="5">
        <f t="shared" si="63"/>
        <v>0</v>
      </c>
      <c r="FT58" s="1">
        <f t="shared" si="353"/>
        <v>3</v>
      </c>
    </row>
    <row r="59" spans="2:176" ht="13.5">
      <c r="B59" s="3"/>
      <c r="D59" s="3"/>
      <c r="E59" s="3"/>
      <c r="AC59" s="3"/>
      <c r="AM59" s="1"/>
      <c r="AP59" s="1"/>
      <c r="AS59" s="34"/>
      <c r="AT59" s="34"/>
      <c r="AU59" s="34"/>
      <c r="AV59" s="1"/>
      <c r="BD59" s="1"/>
      <c r="BF59" s="1"/>
      <c r="BL59" s="1"/>
      <c r="BN59" s="1"/>
      <c r="BT59" s="1"/>
      <c r="BV59" s="1"/>
      <c r="CB59" s="1"/>
      <c r="CD59" s="1"/>
      <c r="CJ59" s="1"/>
      <c r="CL59" s="1"/>
      <c r="CR59" s="1"/>
      <c r="CT59" s="1"/>
      <c r="CZ59" s="1"/>
      <c r="DB59" s="1"/>
      <c r="DH59" s="1"/>
      <c r="DJ59" s="1"/>
      <c r="DP59" s="1"/>
      <c r="DR59" s="1"/>
      <c r="DX59" s="1"/>
      <c r="DZ59" s="1"/>
      <c r="EF59" s="1"/>
      <c r="EH59" s="1"/>
      <c r="EN59" s="1"/>
      <c r="EP59" s="1"/>
      <c r="EV59" s="1"/>
      <c r="EX59" s="1"/>
      <c r="FD59" s="1"/>
      <c r="FF59" s="1"/>
      <c r="FL59" s="1"/>
      <c r="FN59" s="1"/>
      <c r="FQ59" s="10"/>
      <c r="FR59" s="10"/>
      <c r="FS59" s="10"/>
      <c r="FT59" s="1"/>
    </row>
    <row r="60" spans="2:176" ht="13.5">
      <c r="B60" s="3"/>
      <c r="C60" s="3"/>
      <c r="D60" s="3"/>
      <c r="E60" s="3"/>
      <c r="J60" s="11" t="s">
        <v>19</v>
      </c>
      <c r="AC60" s="3"/>
      <c r="AG60" s="19" t="s">
        <v>34</v>
      </c>
      <c r="AH60" s="29" t="s">
        <v>105</v>
      </c>
      <c r="AI60" s="1"/>
      <c r="AM60" s="1">
        <f>IF(OR(AH60=$L57,AH60=$L58),2,0)</f>
        <v>0</v>
      </c>
      <c r="AP60" s="19" t="s">
        <v>34</v>
      </c>
      <c r="AQ60" s="5" t="s">
        <v>105</v>
      </c>
      <c r="AR60" s="1"/>
      <c r="AS60" s="34"/>
      <c r="AT60" s="34"/>
      <c r="AU60" s="34"/>
      <c r="AV60" s="1">
        <f>IF(OR(AQ60=$L57,AQ60=$L58),2,0)</f>
        <v>0</v>
      </c>
      <c r="AX60" s="19" t="s">
        <v>34</v>
      </c>
      <c r="AY60" s="13" t="s">
        <v>96</v>
      </c>
      <c r="AZ60" s="1"/>
      <c r="BD60" s="1">
        <f>IF(OR(AY60=$L57,AY60=$L58),2,0)</f>
        <v>0</v>
      </c>
      <c r="BF60" s="19" t="s">
        <v>34</v>
      </c>
      <c r="BG60" s="13" t="s">
        <v>106</v>
      </c>
      <c r="BH60" s="1"/>
      <c r="BL60" s="1">
        <f>IF(OR(BG60=$L57,BG60=$L58),2,0)</f>
        <v>2</v>
      </c>
      <c r="BN60" s="19" t="s">
        <v>34</v>
      </c>
      <c r="BO60" s="5" t="s">
        <v>107</v>
      </c>
      <c r="BP60" s="1"/>
      <c r="BT60" s="1">
        <f>IF(OR(BO60=$L57,BO60=$L58),2,0)</f>
        <v>0</v>
      </c>
      <c r="BV60" s="19" t="s">
        <v>34</v>
      </c>
      <c r="BW60" s="13" t="s">
        <v>108</v>
      </c>
      <c r="BX60" s="1"/>
      <c r="CB60" s="1">
        <f>IF(OR(BW60=$L57,BW60=$L58),2,0)</f>
        <v>2</v>
      </c>
      <c r="CD60" s="19" t="s">
        <v>34</v>
      </c>
      <c r="CE60" s="13" t="s">
        <v>105</v>
      </c>
      <c r="CF60" s="1"/>
      <c r="CJ60" s="1">
        <f>IF(OR(CE60=$L57,CE60=$L58),2,0)</f>
        <v>0</v>
      </c>
      <c r="CL60" s="19" t="s">
        <v>34</v>
      </c>
      <c r="CM60" s="13" t="s">
        <v>108</v>
      </c>
      <c r="CN60" s="1"/>
      <c r="CR60" s="1">
        <f>IF(OR(CM60=$L57,CM60=$L58),2,0)</f>
        <v>2</v>
      </c>
      <c r="CT60" s="19" t="s">
        <v>34</v>
      </c>
      <c r="CU60" s="13" t="s">
        <v>105</v>
      </c>
      <c r="CV60" s="1"/>
      <c r="CZ60" s="1">
        <f>IF(OR(CU60=$L57,CU60=$L58),2,0)</f>
        <v>0</v>
      </c>
      <c r="DB60" s="19" t="s">
        <v>34</v>
      </c>
      <c r="DC60" s="13" t="s">
        <v>105</v>
      </c>
      <c r="DD60" s="1"/>
      <c r="DH60" s="1">
        <f>IF(OR(DC60=$L57,DC60=$L58),2,0)</f>
        <v>0</v>
      </c>
      <c r="DJ60" s="19" t="s">
        <v>34</v>
      </c>
      <c r="DK60" s="13" t="s">
        <v>105</v>
      </c>
      <c r="DL60" s="1"/>
      <c r="DP60" s="1">
        <f>IF(OR(DK60=$L57,DK60=$L58),2,0)</f>
        <v>0</v>
      </c>
      <c r="DR60" s="19" t="s">
        <v>34</v>
      </c>
      <c r="DS60" s="13" t="s">
        <v>105</v>
      </c>
      <c r="DT60" s="1"/>
      <c r="DX60" s="1">
        <f>IF(OR(DS60=$L57,DS60=$L58),2,0)</f>
        <v>0</v>
      </c>
      <c r="DZ60" s="19" t="s">
        <v>34</v>
      </c>
      <c r="EA60" s="5" t="s">
        <v>107</v>
      </c>
      <c r="EB60" s="1"/>
      <c r="EF60" s="1">
        <f>IF(OR(EA60=$L57,EA60=$L58),2,0)</f>
        <v>0</v>
      </c>
      <c r="EH60" s="19" t="s">
        <v>34</v>
      </c>
      <c r="EI60" s="13" t="s">
        <v>105</v>
      </c>
      <c r="EJ60" s="1"/>
      <c r="EN60" s="1">
        <f>IF(OR(EI60=$L57,EI60=$L58),2,0)</f>
        <v>0</v>
      </c>
      <c r="EP60" s="19" t="s">
        <v>34</v>
      </c>
      <c r="EQ60" s="13" t="s">
        <v>105</v>
      </c>
      <c r="ER60" s="1"/>
      <c r="EV60" s="1">
        <f>IF(OR(EQ60=$L57,EQ60=$L58),2,0)</f>
        <v>0</v>
      </c>
      <c r="EX60" s="19" t="s">
        <v>34</v>
      </c>
      <c r="EY60" s="5" t="str">
        <f>IF($A$117="","team 1F",$L57)</f>
        <v>Schweden</v>
      </c>
      <c r="EZ60" s="1"/>
      <c r="FD60" s="1">
        <f>IF(OR(EY60=$L57,EY60=$L58),2,0)</f>
        <v>2</v>
      </c>
      <c r="FF60" s="19" t="s">
        <v>34</v>
      </c>
      <c r="FG60" s="5" t="str">
        <f>IF($A$117="","team 1F",$L57)</f>
        <v>Schweden</v>
      </c>
      <c r="FH60" s="1"/>
      <c r="FL60" s="1">
        <f>IF(OR(FG60=$L57,FG60=$L58),2,0)</f>
        <v>2</v>
      </c>
      <c r="FN60" s="19" t="s">
        <v>34</v>
      </c>
      <c r="FO60" s="13" t="str">
        <f>L57</f>
        <v>Schweden</v>
      </c>
      <c r="FP60" s="1"/>
      <c r="FQ60" s="10"/>
      <c r="FR60" s="10"/>
      <c r="FS60" s="10"/>
      <c r="FT60" s="1">
        <f>IF(OR(FO60=$L57,FO60=$L58),2,0)</f>
        <v>2</v>
      </c>
    </row>
    <row r="61" spans="1:176" ht="13.5">
      <c r="A61" s="1" t="s">
        <v>0</v>
      </c>
      <c r="B61" s="3" t="s">
        <v>109</v>
      </c>
      <c r="C61" s="1"/>
      <c r="D61" s="1"/>
      <c r="E61" s="1"/>
      <c r="F61" s="1"/>
      <c r="J61" s="11" t="s">
        <v>19</v>
      </c>
      <c r="K61" s="1"/>
      <c r="L61" s="3" t="s">
        <v>4</v>
      </c>
      <c r="M61" s="1" t="s">
        <v>5</v>
      </c>
      <c r="N61" s="1" t="s">
        <v>6</v>
      </c>
      <c r="O61" s="1" t="s">
        <v>7</v>
      </c>
      <c r="P61" s="1" t="s">
        <v>8</v>
      </c>
      <c r="Q61" s="1"/>
      <c r="R61" s="1"/>
      <c r="S61" s="1"/>
      <c r="T61" s="1"/>
      <c r="U61" s="1"/>
      <c r="V61" s="1"/>
      <c r="W61" s="3" t="s">
        <v>9</v>
      </c>
      <c r="X61" s="1" t="s">
        <v>5</v>
      </c>
      <c r="Y61" s="1" t="s">
        <v>6</v>
      </c>
      <c r="Z61" s="1" t="s">
        <v>7</v>
      </c>
      <c r="AA61" s="1" t="s">
        <v>8</v>
      </c>
      <c r="AB61" s="1" t="s">
        <v>10</v>
      </c>
      <c r="AC61" s="6"/>
      <c r="AD61" s="11" t="s">
        <v>11</v>
      </c>
      <c r="AE61" s="1"/>
      <c r="AF61" s="1"/>
      <c r="AH61" s="30" t="s">
        <v>107</v>
      </c>
      <c r="AI61" s="1"/>
      <c r="AM61" s="1">
        <f>IF(OR(AH61=$L57,AH61=$L58),2,0)</f>
        <v>0</v>
      </c>
      <c r="AO61" s="1"/>
      <c r="AP61" s="1"/>
      <c r="AQ61" s="5" t="s">
        <v>106</v>
      </c>
      <c r="AR61" s="1"/>
      <c r="AS61" s="34"/>
      <c r="AT61" s="34"/>
      <c r="AU61" s="34"/>
      <c r="AV61" s="1">
        <f>IF(OR(AQ61=$L57,AQ61=$L58),2,0)</f>
        <v>2</v>
      </c>
      <c r="AW61" s="1"/>
      <c r="AY61" s="14" t="s">
        <v>98</v>
      </c>
      <c r="AZ61" s="1"/>
      <c r="BD61" s="1">
        <f>IF(OR(AY61=$L57,AY61=$L58),2,0)</f>
        <v>2</v>
      </c>
      <c r="BE61" s="1"/>
      <c r="BF61" s="1"/>
      <c r="BG61" s="14" t="s">
        <v>105</v>
      </c>
      <c r="BH61" s="1"/>
      <c r="BL61" s="1">
        <f>IF(OR(BG61=$L57,BG61=$L58),2,0)</f>
        <v>0</v>
      </c>
      <c r="BM61" s="1"/>
      <c r="BN61" s="1"/>
      <c r="BO61" s="5" t="s">
        <v>105</v>
      </c>
      <c r="BP61" s="1"/>
      <c r="BT61" s="1">
        <f>IF(OR(BO61=$L57,BO61=$L58),2,0)</f>
        <v>0</v>
      </c>
      <c r="BU61" s="1"/>
      <c r="BV61" s="1"/>
      <c r="BW61" s="14" t="s">
        <v>107</v>
      </c>
      <c r="BX61" s="1"/>
      <c r="CB61" s="1">
        <f>IF(OR(BW61=$L57,BW61=$L58),2,0)</f>
        <v>0</v>
      </c>
      <c r="CC61" s="1"/>
      <c r="CD61" s="1"/>
      <c r="CE61" s="14" t="s">
        <v>106</v>
      </c>
      <c r="CF61" s="1"/>
      <c r="CJ61" s="1">
        <f>IF(OR(CE61=$L57,CE61=$L58),2,0)</f>
        <v>2</v>
      </c>
      <c r="CK61" s="1"/>
      <c r="CL61" s="1"/>
      <c r="CM61" s="14" t="s">
        <v>106</v>
      </c>
      <c r="CN61" s="1"/>
      <c r="CR61" s="1">
        <f>IF(OR(CM61=$L57,CM61=$L58),2,0)</f>
        <v>2</v>
      </c>
      <c r="CS61" s="1"/>
      <c r="CT61" s="1"/>
      <c r="CU61" s="14" t="s">
        <v>106</v>
      </c>
      <c r="CV61" s="1"/>
      <c r="CZ61" s="1">
        <f>IF(OR(CU61=$L57,CU61=$L58),2,0)</f>
        <v>2</v>
      </c>
      <c r="DA61" s="1"/>
      <c r="DB61" s="1"/>
      <c r="DC61" s="14" t="s">
        <v>107</v>
      </c>
      <c r="DD61" s="1"/>
      <c r="DH61" s="1">
        <f>IF(OR(DC61=$L57,DC61=$L58),2,0)</f>
        <v>0</v>
      </c>
      <c r="DI61" s="1"/>
      <c r="DJ61" s="1"/>
      <c r="DK61" s="14" t="s">
        <v>106</v>
      </c>
      <c r="DL61" s="1"/>
      <c r="DP61" s="1">
        <f>IF(OR(DK61=$L57,DK61=$L58),2,0)</f>
        <v>2</v>
      </c>
      <c r="DQ61" s="1"/>
      <c r="DR61" s="1"/>
      <c r="DS61" s="14" t="s">
        <v>107</v>
      </c>
      <c r="DT61" s="1"/>
      <c r="DX61" s="1">
        <f>IF(OR(DS61=$L57,DS61=$L58),2,0)</f>
        <v>0</v>
      </c>
      <c r="DY61" s="1"/>
      <c r="DZ61" s="1"/>
      <c r="EA61" s="5" t="s">
        <v>106</v>
      </c>
      <c r="EB61" s="1"/>
      <c r="EF61" s="1">
        <f>IF(OR(EA61=$L57,EA61=$L58),2,0)</f>
        <v>2</v>
      </c>
      <c r="EG61" s="1"/>
      <c r="EH61" s="1"/>
      <c r="EI61" s="14" t="s">
        <v>108</v>
      </c>
      <c r="EJ61" s="1"/>
      <c r="EN61" s="1">
        <f>IF(OR(EI61=$L57,EI61=$L58),2,0)</f>
        <v>2</v>
      </c>
      <c r="EO61" s="1"/>
      <c r="EP61" s="1"/>
      <c r="EQ61" s="14" t="s">
        <v>107</v>
      </c>
      <c r="ER61" s="1"/>
      <c r="EV61" s="1">
        <f>IF(OR(EQ61=$L57,EQ61=$L58),2,0)</f>
        <v>0</v>
      </c>
      <c r="EW61" s="1"/>
      <c r="EX61" s="1"/>
      <c r="EY61" s="5" t="str">
        <f>IF($A$117="","team 2F",$L58)</f>
        <v>England</v>
      </c>
      <c r="EZ61" s="1"/>
      <c r="FD61" s="1">
        <f>IF(OR(EY61=$L57,EY61=$L58),2,0)</f>
        <v>2</v>
      </c>
      <c r="FE61" s="1"/>
      <c r="FF61" s="1"/>
      <c r="FG61" s="5" t="str">
        <f>IF($A$117="","team 2F",$L58)</f>
        <v>England</v>
      </c>
      <c r="FH61" s="1"/>
      <c r="FL61" s="1">
        <f>IF(OR(FG61=$L57,FG61=$L58),2,0)</f>
        <v>2</v>
      </c>
      <c r="FM61" s="1"/>
      <c r="FN61" s="1"/>
      <c r="FO61" s="14" t="str">
        <f>L58</f>
        <v>England</v>
      </c>
      <c r="FP61" s="1"/>
      <c r="FQ61" s="10"/>
      <c r="FR61" s="10"/>
      <c r="FS61" s="10"/>
      <c r="FT61" s="1">
        <f>IF(OR(FO61=$L57,FO61=$L58),2,0)</f>
        <v>2</v>
      </c>
    </row>
    <row r="62" spans="1:176" ht="13.5">
      <c r="A62" s="3" t="s">
        <v>13</v>
      </c>
      <c r="B62" s="3" t="s">
        <v>14</v>
      </c>
      <c r="C62" s="1"/>
      <c r="D62" s="1"/>
      <c r="E62" s="1"/>
      <c r="F62" s="1"/>
      <c r="K62" s="1"/>
      <c r="L62" s="2" t="str">
        <f>IF($AB62=1,W62,IF($AB63=1,W63,IF($AB64=1,W64,W65)))</f>
        <v>Mexico</v>
      </c>
      <c r="M62" s="2">
        <f>IF($AB62=1,X62,IF($AB63=1,X63,IF($AB64=1,X64,X65)))</f>
        <v>7</v>
      </c>
      <c r="N62" s="2">
        <f>IF($AB62=1,Y62,IF($AB63=1,Y63,IF($AB64=1,Y64,Y65)))</f>
        <v>4</v>
      </c>
      <c r="O62" s="2">
        <f>IF($AB62=1,Z62,IF($AB63=1,Z63,IF($AB64=1,Z64,Z65)))</f>
        <v>2</v>
      </c>
      <c r="P62" s="2">
        <f>IF($AB62=1,AA62,IF($AB63=1,AA63,IF($AB64=1,AA64,AA65)))</f>
        <v>2</v>
      </c>
      <c r="R62" s="1"/>
      <c r="S62" s="1"/>
      <c r="T62" s="1"/>
      <c r="U62" s="1"/>
      <c r="V62" s="1"/>
      <c r="W62" s="3" t="s">
        <v>110</v>
      </c>
      <c r="X62" s="1">
        <f>R63+R65+S67</f>
        <v>4</v>
      </c>
      <c r="Y62" s="1">
        <f>T63+T65+U67</f>
        <v>4</v>
      </c>
      <c r="Z62" s="1">
        <f>U63+U65+T67</f>
        <v>3</v>
      </c>
      <c r="AA62" s="1">
        <f>Y62-Z62</f>
        <v>1</v>
      </c>
      <c r="AB62" s="1">
        <f>IF(LARGE(AC62:AC65,1)=AC62,1,IF(LARGE(AC62:AC65,2)=AC62,2,IF(LARGE(AC62:AC65,3)=AC62,3,4)))</f>
        <v>2</v>
      </c>
      <c r="AC62" s="6">
        <f>X62*1000000000000+AA62*1000000000+Y62*1000000+AE62*1000+AD62</f>
        <v>4001004000000</v>
      </c>
      <c r="AD62" s="5"/>
      <c r="AE62" s="1">
        <f>IF(AND(X62=X63,AND(AA62=AA63,Y62=Y63)),T63-U63,0)+IF(AND(X62=X64,AND(AA62=AA64,Y62=Y64)),T65-U65,0)+IF(AND(X62=X65,AND(AA62=AA62,Y62=Y65)),U67-T67,0)</f>
        <v>0</v>
      </c>
      <c r="AF62" s="1"/>
      <c r="AH62" s="1"/>
      <c r="AI62" s="1"/>
      <c r="AM62" s="1"/>
      <c r="AO62" s="1"/>
      <c r="AP62" s="1"/>
      <c r="AQ62" s="1"/>
      <c r="AR62" s="1"/>
      <c r="AS62" s="34"/>
      <c r="AT62" s="34"/>
      <c r="AU62" s="34"/>
      <c r="AV62" s="1"/>
      <c r="AW62" s="1"/>
      <c r="AY62" s="1"/>
      <c r="AZ62" s="1"/>
      <c r="BA62" s="10"/>
      <c r="BB62" s="11"/>
      <c r="BC62" s="10"/>
      <c r="BD62" s="1"/>
      <c r="BE62" s="1"/>
      <c r="BF62" s="1"/>
      <c r="BG62" s="1"/>
      <c r="BH62" s="1"/>
      <c r="BL62" s="1"/>
      <c r="BM62" s="1"/>
      <c r="BN62" s="1"/>
      <c r="BO62" s="1"/>
      <c r="BP62" s="1"/>
      <c r="BT62" s="1"/>
      <c r="BU62" s="1"/>
      <c r="BV62" s="1"/>
      <c r="BW62" s="1"/>
      <c r="BX62" s="1"/>
      <c r="CB62" s="1"/>
      <c r="CC62" s="1"/>
      <c r="CD62" s="1"/>
      <c r="CE62" s="1"/>
      <c r="CF62" s="1"/>
      <c r="CJ62" s="1"/>
      <c r="CK62" s="1"/>
      <c r="CL62" s="1"/>
      <c r="CM62" s="1"/>
      <c r="CN62" s="1"/>
      <c r="CR62" s="1"/>
      <c r="CS62" s="1"/>
      <c r="CT62" s="1"/>
      <c r="CU62" s="1"/>
      <c r="CV62" s="1"/>
      <c r="CZ62" s="1"/>
      <c r="DA62" s="1"/>
      <c r="DB62" s="1"/>
      <c r="DC62" s="1"/>
      <c r="DD62" s="1"/>
      <c r="DH62" s="1"/>
      <c r="DI62" s="1"/>
      <c r="DJ62" s="1"/>
      <c r="DK62" s="1"/>
      <c r="DL62" s="1"/>
      <c r="DP62" s="1"/>
      <c r="DQ62" s="1"/>
      <c r="DR62" s="1"/>
      <c r="DS62" s="1"/>
      <c r="DT62" s="1"/>
      <c r="DX62" s="1"/>
      <c r="DY62" s="1"/>
      <c r="DZ62" s="1"/>
      <c r="EA62" s="1"/>
      <c r="EB62" s="1"/>
      <c r="EF62" s="1"/>
      <c r="EG62" s="1"/>
      <c r="EH62" s="1"/>
      <c r="EI62" s="1"/>
      <c r="EJ62" s="1"/>
      <c r="EN62" s="1"/>
      <c r="EO62" s="1"/>
      <c r="EP62" s="1"/>
      <c r="EQ62" s="1"/>
      <c r="ER62" s="1"/>
      <c r="EV62" s="1"/>
      <c r="EW62" s="1"/>
      <c r="EX62" s="1"/>
      <c r="EY62" s="1"/>
      <c r="EZ62" s="1"/>
      <c r="FD62" s="1"/>
      <c r="FE62" s="1"/>
      <c r="FF62" s="1"/>
      <c r="FG62" s="1"/>
      <c r="FH62" s="1"/>
      <c r="FL62" s="1"/>
      <c r="FM62" s="1"/>
      <c r="FN62" s="1"/>
      <c r="FO62" s="1"/>
      <c r="FP62" s="1"/>
      <c r="FQ62" s="10"/>
      <c r="FR62" s="10"/>
      <c r="FS62" s="10"/>
      <c r="FT62" s="1"/>
    </row>
    <row r="63" spans="1:176" ht="13.5">
      <c r="A63" s="7">
        <v>37410.5625</v>
      </c>
      <c r="B63" s="4" t="s">
        <v>80</v>
      </c>
      <c r="C63" s="3" t="str">
        <f>W62</f>
        <v>Italien</v>
      </c>
      <c r="D63" s="3" t="s">
        <v>17</v>
      </c>
      <c r="E63" s="3" t="str">
        <f>W63</f>
        <v>Ekuador</v>
      </c>
      <c r="F63" s="1"/>
      <c r="G63" s="33">
        <v>2</v>
      </c>
      <c r="H63" s="33" t="s">
        <v>18</v>
      </c>
      <c r="I63" s="33">
        <v>0</v>
      </c>
      <c r="J63" s="11" t="s">
        <v>19</v>
      </c>
      <c r="K63" s="1"/>
      <c r="L63" s="2" t="str">
        <f>IF($AB62=2,W62,IF($AB63=2,W63,IF($AB64=2,W64,W65)))</f>
        <v>Italien</v>
      </c>
      <c r="M63" s="2">
        <f>IF($AB62=2,X62,IF($AB63=2,X63,IF($AB64=2,X64,X65)))</f>
        <v>4</v>
      </c>
      <c r="N63" s="2">
        <f>IF($AB62=2,Y62,IF($AB63=2,Y63,IF($AB64=2,Y64,Y65)))</f>
        <v>4</v>
      </c>
      <c r="O63" s="2">
        <f>IF($AB62=2,Z62,IF($AB63=2,Z63,IF($AB64=2,Z64,Z65)))</f>
        <v>3</v>
      </c>
      <c r="P63" s="2">
        <f>IF($AB62=2,AA62,IF($AB63=2,AA63,IF($AB64=2,AA64,AA65)))</f>
        <v>1</v>
      </c>
      <c r="R63" s="1">
        <f aca="true" t="shared" si="354" ref="R63:R68">IF(G63="",0,IF(J63=$C$117,IF(G63&gt;I63,3,IF(G63=I63,1,0)),0))</f>
        <v>3</v>
      </c>
      <c r="S63" s="1">
        <f aca="true" t="shared" si="355" ref="S63:S68">IF(I63="",0,IF(J63=$C$117,IF(G63&lt;I63,3,IF(G63=I63,1,0)),0))</f>
        <v>0</v>
      </c>
      <c r="T63" s="1">
        <f aca="true" t="shared" si="356" ref="T63:T68">IF(J63=$C$117,G63,0)</f>
        <v>2</v>
      </c>
      <c r="U63" s="1">
        <f aca="true" t="shared" si="357" ref="U63:U68">IF(J63=$C$117,I63,0)</f>
        <v>0</v>
      </c>
      <c r="V63" s="1"/>
      <c r="W63" s="3" t="s">
        <v>111</v>
      </c>
      <c r="X63" s="1">
        <f>S63+S66+R68</f>
        <v>3</v>
      </c>
      <c r="Y63" s="1">
        <f>U63+U66+T68</f>
        <v>2</v>
      </c>
      <c r="Z63" s="1">
        <f>T63+T66+U68</f>
        <v>4</v>
      </c>
      <c r="AA63" s="1">
        <f>Y63-Z63</f>
        <v>-2</v>
      </c>
      <c r="AB63" s="1">
        <f>IF(LARGE(AC62:AC65,1)=AC63,1,IF(LARGE(AC62:AC65,2)=AC63,2,IF(LARGE(AC62:AC65,3)=AC63,3,4)))</f>
        <v>4</v>
      </c>
      <c r="AC63" s="6">
        <f>X63*1000000000000+AA63*1000000000+Y63*1000000+AE63*1000+AD63</f>
        <v>2998002000000</v>
      </c>
      <c r="AD63" s="5"/>
      <c r="AE63" s="1">
        <f>IF(AND(X63=X62,AND(AA63=AA62,Y63=Y62)),U63-T63,0)+IF(AND(X63=X64,AND(AA63=AA64,Y63=Y64)),T68-U68,0)+IF(AND(X63=X65,AND(AA63=AA65,Y63=Y65)),U66-T66,0)</f>
        <v>0</v>
      </c>
      <c r="AF63" s="1"/>
      <c r="AG63" s="1" t="str">
        <f aca="true" t="shared" si="358" ref="AG63:AG68">$C63</f>
        <v>Italien</v>
      </c>
      <c r="AH63" s="1" t="str">
        <f aca="true" t="shared" si="359" ref="AH63:AH68">$E63</f>
        <v>Ekuador</v>
      </c>
      <c r="AI63" s="1"/>
      <c r="AJ63" s="5">
        <v>3</v>
      </c>
      <c r="AK63" s="5" t="s">
        <v>18</v>
      </c>
      <c r="AL63" s="5">
        <v>0</v>
      </c>
      <c r="AM63" s="1">
        <f aca="true" t="shared" si="360" ref="AM63:AM68">IF(AND($G63=AJ63,$I63=AL63),3,IF(OR($G63-$I63=AJ63-AL63,$I63-$G63=AL63-AJ63),2,IF(OR(AND($G63=$I63,AJ63=AL63),AND($G63&gt;$I63,AJ63&gt;AL63),AND($G63&lt;$I63,AJ63&lt;AL63)),1,0)))</f>
        <v>1</v>
      </c>
      <c r="AO63" s="1"/>
      <c r="AP63" s="1" t="str">
        <f t="shared" si="195"/>
        <v>Italien</v>
      </c>
      <c r="AQ63" s="1" t="str">
        <f t="shared" si="196"/>
        <v>Ekuador</v>
      </c>
      <c r="AR63" s="1"/>
      <c r="AS63" s="33">
        <v>1</v>
      </c>
      <c r="AT63" s="33" t="s">
        <v>18</v>
      </c>
      <c r="AU63" s="33">
        <v>0</v>
      </c>
      <c r="AV63" s="1">
        <f aca="true" t="shared" si="361" ref="AV63:AV68">IF(AND($G63=AS63,$I63=AU63),3,IF(OR($G63-$I63=AS63-AU63,$I63-$G63=AU63-AS63),2,IF(OR(AND($G63=$I63,AS63=AU63),AND($G63&gt;$I63,AS63&gt;AU63),AND($G63&lt;$I63,AS63&lt;AU63)),1,0)))</f>
        <v>1</v>
      </c>
      <c r="AW63" s="1"/>
      <c r="AX63" s="1" t="str">
        <f aca="true" t="shared" si="362" ref="AX63:AX68">$C63</f>
        <v>Italien</v>
      </c>
      <c r="AY63" s="1" t="str">
        <f aca="true" t="shared" si="363" ref="AY63:AY68">$E63</f>
        <v>Ekuador</v>
      </c>
      <c r="AZ63" s="1"/>
      <c r="BA63" s="5">
        <v>2</v>
      </c>
      <c r="BB63" s="5" t="s">
        <v>18</v>
      </c>
      <c r="BC63" s="5">
        <v>1</v>
      </c>
      <c r="BD63" s="1">
        <f aca="true" t="shared" si="364" ref="BD63:BD68">IF(AND($G63=BA63,$I63=BC63),3,IF(OR($G63-$I63=BA63-BC63,$I63-$G63=BC63-BA63),2,IF(OR(AND($G63=$I63,BA63=BC63),AND($G63&gt;$I63,BA63&gt;BC63),AND($G63&lt;$I63,BA63&lt;BC63)),1,0)))</f>
        <v>1</v>
      </c>
      <c r="BE63" s="1"/>
      <c r="BF63" s="1" t="str">
        <f aca="true" t="shared" si="365" ref="BF63:BF68">$C63</f>
        <v>Italien</v>
      </c>
      <c r="BG63" s="1" t="str">
        <f aca="true" t="shared" si="366" ref="BG63:BG68">$E63</f>
        <v>Ekuador</v>
      </c>
      <c r="BH63" s="1"/>
      <c r="BI63" s="5">
        <v>5</v>
      </c>
      <c r="BJ63" s="5" t="s">
        <v>18</v>
      </c>
      <c r="BK63" s="5">
        <v>0</v>
      </c>
      <c r="BL63" s="1">
        <f aca="true" t="shared" si="367" ref="BL63:BL68">IF(AND($G63=BI63,$I63=BK63),3,IF(OR($G63-$I63=BI63-BK63,$I63-$G63=BK63-BI63),2,IF(OR(AND($G63=$I63,BI63=BK63),AND($G63&gt;$I63,BI63&gt;BK63),AND($G63&lt;$I63,BI63&lt;BK63)),1,0)))</f>
        <v>1</v>
      </c>
      <c r="BM63" s="1"/>
      <c r="BN63" s="1" t="str">
        <f t="shared" si="204"/>
        <v>Italien</v>
      </c>
      <c r="BO63" s="1" t="str">
        <f t="shared" si="205"/>
        <v>Ekuador</v>
      </c>
      <c r="BP63" s="1"/>
      <c r="BQ63" s="5">
        <v>1</v>
      </c>
      <c r="BR63" s="5" t="s">
        <v>18</v>
      </c>
      <c r="BS63" s="5">
        <v>0</v>
      </c>
      <c r="BT63" s="1">
        <f aca="true" t="shared" si="368" ref="BT63:BT68">IF(AND($G63=BQ63,$I63=BS63),3,IF(OR($G63-$I63=BQ63-BS63,$I63-$G63=BS63-BQ63),2,IF(OR(AND($G63=$I63,BQ63=BS63),AND($G63&gt;$I63,BQ63&gt;BS63),AND($G63&lt;$I63,BQ63&lt;BS63)),1,0)))</f>
        <v>1</v>
      </c>
      <c r="BU63" s="1"/>
      <c r="BV63" s="1" t="str">
        <f aca="true" t="shared" si="369" ref="BV63:BV68">$C63</f>
        <v>Italien</v>
      </c>
      <c r="BW63" s="1" t="str">
        <f aca="true" t="shared" si="370" ref="BW63:BW68">$E63</f>
        <v>Ekuador</v>
      </c>
      <c r="BX63" s="1"/>
      <c r="BY63" s="5">
        <v>1</v>
      </c>
      <c r="BZ63" s="5" t="s">
        <v>18</v>
      </c>
      <c r="CA63" s="5">
        <v>7</v>
      </c>
      <c r="CB63" s="1">
        <f aca="true" t="shared" si="371" ref="CB63:CB68">IF(AND($G63=BY63,$I63=CA63),3,IF(OR($G63-$I63=BY63-CA63,$I63-$G63=CA63-BY63),2,IF(OR(AND($G63=$I63,BY63=CA63),AND($G63&gt;$I63,BY63&gt;CA63),AND($G63&lt;$I63,BY63&lt;CA63)),1,0)))</f>
        <v>0</v>
      </c>
      <c r="CC63" s="1"/>
      <c r="CD63" s="1" t="str">
        <f aca="true" t="shared" si="372" ref="CD63:CD68">$C63</f>
        <v>Italien</v>
      </c>
      <c r="CE63" s="1" t="str">
        <f aca="true" t="shared" si="373" ref="CE63:CE68">$E63</f>
        <v>Ekuador</v>
      </c>
      <c r="CF63" s="1"/>
      <c r="CG63" s="5">
        <v>7</v>
      </c>
      <c r="CH63" s="5" t="s">
        <v>18</v>
      </c>
      <c r="CI63" s="5">
        <v>3</v>
      </c>
      <c r="CJ63" s="1">
        <f aca="true" t="shared" si="374" ref="CJ63:CJ68">IF(AND($G63=CG63,$I63=CI63),3,IF(OR($G63-$I63=CG63-CI63,$I63-$G63=CI63-CG63),2,IF(OR(AND($G63=$I63,CG63=CI63),AND($G63&gt;$I63,CG63&gt;CI63),AND($G63&lt;$I63,CG63&lt;CI63)),1,0)))</f>
        <v>1</v>
      </c>
      <c r="CK63" s="1"/>
      <c r="CL63" s="1" t="str">
        <f aca="true" t="shared" si="375" ref="CL63:CL68">$C63</f>
        <v>Italien</v>
      </c>
      <c r="CM63" s="1" t="str">
        <f aca="true" t="shared" si="376" ref="CM63:CM68">$E63</f>
        <v>Ekuador</v>
      </c>
      <c r="CN63" s="1"/>
      <c r="CO63" s="5">
        <v>3</v>
      </c>
      <c r="CP63" s="5" t="s">
        <v>18</v>
      </c>
      <c r="CQ63" s="5">
        <v>9</v>
      </c>
      <c r="CR63" s="1">
        <f aca="true" t="shared" si="377" ref="CR63:CR68">IF(AND($G63=CO63,$I63=CQ63),3,IF(OR($G63-$I63=CO63-CQ63,$I63-$G63=CQ63-CO63),2,IF(OR(AND($G63=$I63,CO63=CQ63),AND($G63&gt;$I63,CO63&gt;CQ63),AND($G63&lt;$I63,CO63&lt;CQ63)),1,0)))</f>
        <v>0</v>
      </c>
      <c r="CS63" s="1"/>
      <c r="CT63" s="1" t="str">
        <f aca="true" t="shared" si="378" ref="CT63:CT68">$C63</f>
        <v>Italien</v>
      </c>
      <c r="CU63" s="1" t="str">
        <f aca="true" t="shared" si="379" ref="CU63:CU68">$E63</f>
        <v>Ekuador</v>
      </c>
      <c r="CV63" s="1"/>
      <c r="CW63" s="5">
        <v>8</v>
      </c>
      <c r="CX63" s="5" t="s">
        <v>18</v>
      </c>
      <c r="CY63" s="5">
        <v>4</v>
      </c>
      <c r="CZ63" s="1">
        <f aca="true" t="shared" si="380" ref="CZ63:CZ68">IF(AND($G63=CW63,$I63=CY63),3,IF(OR($G63-$I63=CW63-CY63,$I63-$G63=CY63-CW63),2,IF(OR(AND($G63=$I63,CW63=CY63),AND($G63&gt;$I63,CW63&gt;CY63),AND($G63&lt;$I63,CW63&lt;CY63)),1,0)))</f>
        <v>1</v>
      </c>
      <c r="DA63" s="1"/>
      <c r="DB63" s="1" t="str">
        <f aca="true" t="shared" si="381" ref="DB63:DB68">$C63</f>
        <v>Italien</v>
      </c>
      <c r="DC63" s="1" t="str">
        <f aca="true" t="shared" si="382" ref="DC63:DC68">$E63</f>
        <v>Ekuador</v>
      </c>
      <c r="DD63" s="1"/>
      <c r="DE63" s="5">
        <v>3</v>
      </c>
      <c r="DF63" s="5" t="s">
        <v>18</v>
      </c>
      <c r="DG63" s="5">
        <v>0</v>
      </c>
      <c r="DH63" s="1">
        <f aca="true" t="shared" si="383" ref="DH63:DH68">IF(AND($G63=DE63,$I63=DG63),3,IF(OR($G63-$I63=DE63-DG63,$I63-$G63=DG63-DE63),2,IF(OR(AND($G63=$I63,DE63=DG63),AND($G63&gt;$I63,DE63&gt;DG63),AND($G63&lt;$I63,DE63&lt;DG63)),1,0)))</f>
        <v>1</v>
      </c>
      <c r="DI63" s="1"/>
      <c r="DJ63" s="1" t="str">
        <f aca="true" t="shared" si="384" ref="DJ63:DJ68">$C63</f>
        <v>Italien</v>
      </c>
      <c r="DK63" s="1" t="str">
        <f aca="true" t="shared" si="385" ref="DK63:DK68">$E63</f>
        <v>Ekuador</v>
      </c>
      <c r="DL63" s="1"/>
      <c r="DM63" s="5">
        <v>7</v>
      </c>
      <c r="DN63" s="5" t="s">
        <v>18</v>
      </c>
      <c r="DO63" s="5">
        <v>0</v>
      </c>
      <c r="DP63" s="1">
        <f aca="true" t="shared" si="386" ref="DP63:DP68">IF(AND($G63=DM63,$I63=DO63),3,IF(OR($G63-$I63=DM63-DO63,$I63-$G63=DO63-DM63),2,IF(OR(AND($G63=$I63,DM63=DO63),AND($G63&gt;$I63,DM63&gt;DO63),AND($G63&lt;$I63,DM63&lt;DO63)),1,0)))</f>
        <v>1</v>
      </c>
      <c r="DQ63" s="1"/>
      <c r="DR63" s="1" t="str">
        <f aca="true" t="shared" si="387" ref="DR63:DR68">$C63</f>
        <v>Italien</v>
      </c>
      <c r="DS63" s="1" t="str">
        <f aca="true" t="shared" si="388" ref="DS63:DS68">$E63</f>
        <v>Ekuador</v>
      </c>
      <c r="DT63" s="1"/>
      <c r="DU63" s="5">
        <v>0</v>
      </c>
      <c r="DV63" s="5" t="s">
        <v>18</v>
      </c>
      <c r="DW63" s="5">
        <v>0</v>
      </c>
      <c r="DX63" s="1">
        <f aca="true" t="shared" si="389" ref="DX63:DX68">IF(AND($G63=DU63,$I63=DW63),3,IF(OR($G63-$I63=DU63-DW63,$I63-$G63=DW63-DU63),2,IF(OR(AND($G63=$I63,DU63=DW63),AND($G63&gt;$I63,DU63&gt;DW63),AND($G63&lt;$I63,DU63&lt;DW63)),1,0)))</f>
        <v>0</v>
      </c>
      <c r="DY63" s="1"/>
      <c r="DZ63" s="1" t="str">
        <f t="shared" si="228"/>
        <v>Italien</v>
      </c>
      <c r="EA63" s="1" t="str">
        <f t="shared" si="229"/>
        <v>Ekuador</v>
      </c>
      <c r="EB63" s="1"/>
      <c r="EC63" s="5">
        <v>2</v>
      </c>
      <c r="ED63" s="5" t="s">
        <v>18</v>
      </c>
      <c r="EE63" s="5">
        <v>2</v>
      </c>
      <c r="EF63" s="1">
        <f aca="true" t="shared" si="390" ref="EF63:EF68">IF(AND($G63=EC63,$I63=EE63),3,IF(OR($G63-$I63=EC63-EE63,$I63-$G63=EE63-EC63),2,IF(OR(AND($G63=$I63,EC63=EE63),AND($G63&gt;$I63,EC63&gt;EE63),AND($G63&lt;$I63,EC63&lt;EE63)),1,0)))</f>
        <v>0</v>
      </c>
      <c r="EG63" s="1"/>
      <c r="EH63" s="1" t="str">
        <f aca="true" t="shared" si="391" ref="EH63:EH68">$C63</f>
        <v>Italien</v>
      </c>
      <c r="EI63" s="1" t="str">
        <f aca="true" t="shared" si="392" ref="EI63:EI68">$E63</f>
        <v>Ekuador</v>
      </c>
      <c r="EJ63" s="1"/>
      <c r="EK63" s="5">
        <v>4</v>
      </c>
      <c r="EL63" s="5" t="s">
        <v>18</v>
      </c>
      <c r="EM63" s="5">
        <v>1</v>
      </c>
      <c r="EN63" s="1">
        <f aca="true" t="shared" si="393" ref="EN63:EN68">IF(AND($G63=EK63,$I63=EM63),3,IF(OR($G63-$I63=EK63-EM63,$I63-$G63=EM63-EK63),2,IF(OR(AND($G63=$I63,EK63=EM63),AND($G63&gt;$I63,EK63&gt;EM63),AND($G63&lt;$I63,EK63&lt;EM63)),1,0)))</f>
        <v>1</v>
      </c>
      <c r="EO63" s="1"/>
      <c r="EP63" s="1" t="str">
        <f aca="true" t="shared" si="394" ref="EP63:EP68">$C63</f>
        <v>Italien</v>
      </c>
      <c r="EQ63" s="1" t="str">
        <f aca="true" t="shared" si="395" ref="EQ63:EQ68">$E63</f>
        <v>Ekuador</v>
      </c>
      <c r="ER63" s="1"/>
      <c r="ES63" s="5">
        <v>1</v>
      </c>
      <c r="ET63" s="5" t="s">
        <v>18</v>
      </c>
      <c r="EU63" s="5">
        <v>0</v>
      </c>
      <c r="EV63" s="1">
        <f aca="true" t="shared" si="396" ref="EV63:EV68">IF(AND($G63=ES63,$I63=EU63),3,IF(OR($G63-$I63=ES63-EU63,$I63-$G63=EU63-ES63),2,IF(OR(AND($G63=$I63,ES63=EU63),AND($G63&gt;$I63,ES63&gt;EU63),AND($G63&lt;$I63,ES63&lt;EU63)),1,0)))</f>
        <v>1</v>
      </c>
      <c r="EW63" s="1"/>
      <c r="EX63" s="1" t="str">
        <f t="shared" si="237"/>
        <v>Italien</v>
      </c>
      <c r="EY63" s="1" t="str">
        <f t="shared" si="238"/>
        <v>Ekuador</v>
      </c>
      <c r="EZ63" s="1"/>
      <c r="FA63" s="5">
        <f aca="true" ca="1" t="shared" si="397" ref="FA63:FA68">IF($A$117="",0,INT(RAND()*10))</f>
        <v>2</v>
      </c>
      <c r="FB63" s="5" t="s">
        <v>18</v>
      </c>
      <c r="FC63" s="5">
        <f aca="true" ca="1" t="shared" si="398" ref="FC63:FC68">IF($A$117="",0,INT(RAND()*10))</f>
        <v>0</v>
      </c>
      <c r="FD63" s="1">
        <f aca="true" t="shared" si="399" ref="FD63:FD68">IF(AND($G63=FA63,$I63=FC63),3,IF(OR($G63-$I63=FA63-FC63,$I63-$G63=FC63-FA63),2,IF(OR(AND($G63=$I63,FA63=FC63),AND($G63&gt;$I63,FA63&gt;FC63),AND($G63&lt;$I63,FA63&lt;FC63)),1,0)))</f>
        <v>3</v>
      </c>
      <c r="FE63" s="1"/>
      <c r="FF63" s="1" t="str">
        <f t="shared" si="242"/>
        <v>Italien</v>
      </c>
      <c r="FG63" s="1" t="str">
        <f t="shared" si="243"/>
        <v>Ekuador</v>
      </c>
      <c r="FH63" s="1"/>
      <c r="FI63" s="5">
        <f aca="true" ca="1" t="shared" si="400" ref="FI63:FI68">IF($A$117="",0,INT(RAND()*10))</f>
        <v>8</v>
      </c>
      <c r="FJ63" s="5" t="s">
        <v>18</v>
      </c>
      <c r="FK63" s="5">
        <f aca="true" ca="1" t="shared" si="401" ref="FK63:FK68">IF($A$117="",0,INT(RAND()*10))</f>
        <v>2</v>
      </c>
      <c r="FL63" s="1">
        <f aca="true" t="shared" si="402" ref="FL63:FL68">IF(AND($G63=FI63,$I63=FK63),3,IF(OR($G63-$I63=FI63-FK63,$I63-$G63=FK63-FI63),2,IF(OR(AND($G63=$I63,FI63=FK63),AND($G63&gt;$I63,FI63&gt;FK63),AND($G63&lt;$I63,FI63&lt;FK63)),1,0)))</f>
        <v>1</v>
      </c>
      <c r="FM63" s="1"/>
      <c r="FN63" s="1" t="str">
        <f aca="true" t="shared" si="403" ref="FN63:FN68">$C63</f>
        <v>Italien</v>
      </c>
      <c r="FO63" s="1" t="str">
        <f aca="true" t="shared" si="404" ref="FO63:FO68">$E63</f>
        <v>Ekuador</v>
      </c>
      <c r="FP63" s="1"/>
      <c r="FQ63" s="5">
        <f t="shared" si="62"/>
        <v>2</v>
      </c>
      <c r="FR63" s="5" t="s">
        <v>18</v>
      </c>
      <c r="FS63" s="5">
        <f t="shared" si="63"/>
        <v>0</v>
      </c>
      <c r="FT63" s="1">
        <f aca="true" t="shared" si="405" ref="FT63:FT68">IF(AND($G63=FQ63,$I63=FS63),3,IF(OR($G63-$I63=FQ63-FS63,$I63-$G63=FS63-FQ63),2,IF(OR(AND($G63=$I63,FQ63=FS63),AND($G63&gt;$I63,FQ63&gt;FS63),AND($G63&lt;$I63,FQ63&lt;FS63)),1,0)))</f>
        <v>3</v>
      </c>
    </row>
    <row r="64" spans="1:176" ht="13.5">
      <c r="A64" s="7">
        <v>37410.354166666664</v>
      </c>
      <c r="B64" s="4" t="s">
        <v>82</v>
      </c>
      <c r="C64" s="3" t="str">
        <f>W64</f>
        <v>Kroatien</v>
      </c>
      <c r="D64" s="3" t="s">
        <v>17</v>
      </c>
      <c r="E64" s="3" t="str">
        <f>W65</f>
        <v>Mexico</v>
      </c>
      <c r="F64" s="1"/>
      <c r="G64" s="33">
        <v>0</v>
      </c>
      <c r="H64" s="33" t="s">
        <v>18</v>
      </c>
      <c r="I64" s="33">
        <v>1</v>
      </c>
      <c r="J64" s="11" t="s">
        <v>19</v>
      </c>
      <c r="K64" s="1"/>
      <c r="L64" s="2" t="str">
        <f>IF($AB62=3,W62,IF($AB63=3,W63,IF($AB64=3,W64,W65)))</f>
        <v>Kroatien</v>
      </c>
      <c r="M64" s="2">
        <f>IF($AB62=3,X62,IF($AB63=3,X63,IF($AB64=3,X64,X65)))</f>
        <v>3</v>
      </c>
      <c r="N64" s="2">
        <f>IF($AB62=3,Y62,IF($AB63=3,Y63,IF($AB64=3,Y64,Y65)))</f>
        <v>2</v>
      </c>
      <c r="O64" s="2">
        <f>IF($AB62=3,Z62,IF($AB63=3,Z63,IF($AB64=3,Z64,Z65)))</f>
        <v>3</v>
      </c>
      <c r="P64" s="2">
        <f>IF($AB62=3,AA62,IF($AB63=3,AA63,IF($AB64=3,AA64,AA65)))</f>
        <v>-1</v>
      </c>
      <c r="R64" s="1">
        <f t="shared" si="354"/>
        <v>0</v>
      </c>
      <c r="S64" s="1">
        <f t="shared" si="355"/>
        <v>3</v>
      </c>
      <c r="T64" s="1">
        <f t="shared" si="356"/>
        <v>0</v>
      </c>
      <c r="U64" s="1">
        <f t="shared" si="357"/>
        <v>1</v>
      </c>
      <c r="V64" s="1"/>
      <c r="W64" s="3" t="s">
        <v>112</v>
      </c>
      <c r="X64" s="1">
        <f>R64+S65+S68</f>
        <v>3</v>
      </c>
      <c r="Y64" s="1">
        <f>T64+U65+U68</f>
        <v>2</v>
      </c>
      <c r="Z64" s="1">
        <f>U64+T65+T68</f>
        <v>3</v>
      </c>
      <c r="AA64" s="1">
        <f>Y64-Z64</f>
        <v>-1</v>
      </c>
      <c r="AB64" s="1">
        <f>IF(LARGE(AC62:AC65,1)=AC64,1,IF(LARGE(AC62:AC65,2)=AC64,2,IF(LARGE(AC62:AC65,3)=AC64,3,4)))</f>
        <v>3</v>
      </c>
      <c r="AC64" s="6">
        <f>X64*1000000000000+AA64*1000000000+Y64*1000000+AE64*1000+AD64</f>
        <v>2999002000000</v>
      </c>
      <c r="AD64" s="5"/>
      <c r="AE64" s="1">
        <f>IF(AND(X64=X62,AND(AA64=AA62,Y64=Y62)),U65-T65,0)+IF(AND(X64=X63,AND(AA64=AA63,Y64=Y63)),U68-T68,0)+IF(AND(X64=X65,AND(AA64=AA65,Y64=Y65)),T64-U64,0)</f>
        <v>0</v>
      </c>
      <c r="AF64" s="1"/>
      <c r="AG64" s="1" t="str">
        <f t="shared" si="358"/>
        <v>Kroatien</v>
      </c>
      <c r="AH64" s="1" t="str">
        <f t="shared" si="359"/>
        <v>Mexico</v>
      </c>
      <c r="AI64" s="1"/>
      <c r="AJ64" s="5">
        <v>2</v>
      </c>
      <c r="AK64" s="5" t="s">
        <v>18</v>
      </c>
      <c r="AL64" s="5">
        <v>2</v>
      </c>
      <c r="AM64" s="1">
        <f t="shared" si="360"/>
        <v>0</v>
      </c>
      <c r="AO64" s="1"/>
      <c r="AP64" s="1" t="str">
        <f t="shared" si="195"/>
        <v>Kroatien</v>
      </c>
      <c r="AQ64" s="1" t="str">
        <f t="shared" si="196"/>
        <v>Mexico</v>
      </c>
      <c r="AR64" s="1"/>
      <c r="AS64" s="33">
        <v>0</v>
      </c>
      <c r="AT64" s="33" t="s">
        <v>18</v>
      </c>
      <c r="AU64" s="33">
        <v>0</v>
      </c>
      <c r="AV64" s="1">
        <f t="shared" si="361"/>
        <v>0</v>
      </c>
      <c r="AW64" s="1"/>
      <c r="AX64" s="1" t="str">
        <f t="shared" si="362"/>
        <v>Kroatien</v>
      </c>
      <c r="AY64" s="1" t="str">
        <f t="shared" si="363"/>
        <v>Mexico</v>
      </c>
      <c r="AZ64" s="1"/>
      <c r="BA64" s="5">
        <v>1</v>
      </c>
      <c r="BB64" s="5" t="s">
        <v>18</v>
      </c>
      <c r="BC64" s="5">
        <v>1</v>
      </c>
      <c r="BD64" s="1">
        <f t="shared" si="364"/>
        <v>0</v>
      </c>
      <c r="BE64" s="1"/>
      <c r="BF64" s="1" t="str">
        <f t="shared" si="365"/>
        <v>Kroatien</v>
      </c>
      <c r="BG64" s="1" t="str">
        <f t="shared" si="366"/>
        <v>Mexico</v>
      </c>
      <c r="BH64" s="1"/>
      <c r="BI64" s="5">
        <v>3</v>
      </c>
      <c r="BJ64" s="5" t="s">
        <v>18</v>
      </c>
      <c r="BK64" s="5">
        <v>3</v>
      </c>
      <c r="BL64" s="1">
        <f t="shared" si="367"/>
        <v>0</v>
      </c>
      <c r="BM64" s="1"/>
      <c r="BN64" s="1" t="str">
        <f t="shared" si="204"/>
        <v>Kroatien</v>
      </c>
      <c r="BO64" s="1" t="str">
        <f t="shared" si="205"/>
        <v>Mexico</v>
      </c>
      <c r="BP64" s="1"/>
      <c r="BQ64" s="5">
        <v>3</v>
      </c>
      <c r="BR64" s="5" t="s">
        <v>18</v>
      </c>
      <c r="BS64" s="5">
        <v>9</v>
      </c>
      <c r="BT64" s="1">
        <f t="shared" si="368"/>
        <v>1</v>
      </c>
      <c r="BU64" s="1"/>
      <c r="BV64" s="1" t="str">
        <f t="shared" si="369"/>
        <v>Kroatien</v>
      </c>
      <c r="BW64" s="1" t="str">
        <f t="shared" si="370"/>
        <v>Mexico</v>
      </c>
      <c r="BX64" s="1"/>
      <c r="BY64" s="5">
        <v>6</v>
      </c>
      <c r="BZ64" s="5" t="s">
        <v>18</v>
      </c>
      <c r="CA64" s="5">
        <v>9</v>
      </c>
      <c r="CB64" s="1">
        <f t="shared" si="371"/>
        <v>1</v>
      </c>
      <c r="CC64" s="1"/>
      <c r="CD64" s="1" t="str">
        <f t="shared" si="372"/>
        <v>Kroatien</v>
      </c>
      <c r="CE64" s="1" t="str">
        <f t="shared" si="373"/>
        <v>Mexico</v>
      </c>
      <c r="CF64" s="1"/>
      <c r="CG64" s="5">
        <v>9</v>
      </c>
      <c r="CH64" s="5" t="s">
        <v>18</v>
      </c>
      <c r="CI64" s="5">
        <v>7</v>
      </c>
      <c r="CJ64" s="1">
        <f t="shared" si="374"/>
        <v>0</v>
      </c>
      <c r="CK64" s="1"/>
      <c r="CL64" s="1" t="str">
        <f t="shared" si="375"/>
        <v>Kroatien</v>
      </c>
      <c r="CM64" s="1" t="str">
        <f t="shared" si="376"/>
        <v>Mexico</v>
      </c>
      <c r="CN64" s="1"/>
      <c r="CO64" s="5">
        <v>5</v>
      </c>
      <c r="CP64" s="5" t="s">
        <v>18</v>
      </c>
      <c r="CQ64" s="5">
        <v>6</v>
      </c>
      <c r="CR64" s="1">
        <f t="shared" si="377"/>
        <v>2</v>
      </c>
      <c r="CS64" s="1"/>
      <c r="CT64" s="1" t="str">
        <f t="shared" si="378"/>
        <v>Kroatien</v>
      </c>
      <c r="CU64" s="1" t="str">
        <f t="shared" si="379"/>
        <v>Mexico</v>
      </c>
      <c r="CV64" s="1"/>
      <c r="CW64" s="5">
        <v>8</v>
      </c>
      <c r="CX64" s="5" t="s">
        <v>18</v>
      </c>
      <c r="CY64" s="5">
        <v>4</v>
      </c>
      <c r="CZ64" s="1">
        <f t="shared" si="380"/>
        <v>0</v>
      </c>
      <c r="DA64" s="1"/>
      <c r="DB64" s="1" t="str">
        <f t="shared" si="381"/>
        <v>Kroatien</v>
      </c>
      <c r="DC64" s="1" t="str">
        <f t="shared" si="382"/>
        <v>Mexico</v>
      </c>
      <c r="DD64" s="1"/>
      <c r="DE64" s="5">
        <v>2</v>
      </c>
      <c r="DF64" s="5" t="s">
        <v>18</v>
      </c>
      <c r="DG64" s="5">
        <v>2</v>
      </c>
      <c r="DH64" s="1">
        <f t="shared" si="383"/>
        <v>0</v>
      </c>
      <c r="DI64" s="1"/>
      <c r="DJ64" s="1" t="str">
        <f t="shared" si="384"/>
        <v>Kroatien</v>
      </c>
      <c r="DK64" s="1" t="str">
        <f t="shared" si="385"/>
        <v>Mexico</v>
      </c>
      <c r="DL64" s="1"/>
      <c r="DM64" s="5">
        <v>7</v>
      </c>
      <c r="DN64" s="5" t="s">
        <v>18</v>
      </c>
      <c r="DO64" s="5">
        <v>7</v>
      </c>
      <c r="DP64" s="1">
        <f t="shared" si="386"/>
        <v>0</v>
      </c>
      <c r="DQ64" s="1"/>
      <c r="DR64" s="1" t="str">
        <f t="shared" si="387"/>
        <v>Kroatien</v>
      </c>
      <c r="DS64" s="1" t="str">
        <f t="shared" si="388"/>
        <v>Mexico</v>
      </c>
      <c r="DT64" s="1"/>
      <c r="DU64" s="5">
        <v>7</v>
      </c>
      <c r="DV64" s="5" t="s">
        <v>18</v>
      </c>
      <c r="DW64" s="5">
        <v>4</v>
      </c>
      <c r="DX64" s="1">
        <f t="shared" si="389"/>
        <v>0</v>
      </c>
      <c r="DY64" s="1"/>
      <c r="DZ64" s="1" t="str">
        <f t="shared" si="228"/>
        <v>Kroatien</v>
      </c>
      <c r="EA64" s="1" t="str">
        <f t="shared" si="229"/>
        <v>Mexico</v>
      </c>
      <c r="EB64" s="1"/>
      <c r="EC64" s="5">
        <v>7</v>
      </c>
      <c r="ED64" s="5" t="s">
        <v>18</v>
      </c>
      <c r="EE64" s="5">
        <v>6</v>
      </c>
      <c r="EF64" s="1">
        <f t="shared" si="390"/>
        <v>0</v>
      </c>
      <c r="EG64" s="1"/>
      <c r="EH64" s="1" t="str">
        <f t="shared" si="391"/>
        <v>Kroatien</v>
      </c>
      <c r="EI64" s="1" t="str">
        <f t="shared" si="392"/>
        <v>Mexico</v>
      </c>
      <c r="EJ64" s="1"/>
      <c r="EK64" s="5">
        <v>2</v>
      </c>
      <c r="EL64" s="5" t="s">
        <v>18</v>
      </c>
      <c r="EM64" s="5">
        <v>1</v>
      </c>
      <c r="EN64" s="1">
        <f t="shared" si="393"/>
        <v>0</v>
      </c>
      <c r="EO64" s="1"/>
      <c r="EP64" s="1" t="str">
        <f t="shared" si="394"/>
        <v>Kroatien</v>
      </c>
      <c r="EQ64" s="1" t="str">
        <f t="shared" si="395"/>
        <v>Mexico</v>
      </c>
      <c r="ER64" s="1"/>
      <c r="ES64" s="5">
        <v>1</v>
      </c>
      <c r="ET64" s="5" t="s">
        <v>18</v>
      </c>
      <c r="EU64" s="5">
        <v>1</v>
      </c>
      <c r="EV64" s="1">
        <f t="shared" si="396"/>
        <v>0</v>
      </c>
      <c r="EW64" s="1"/>
      <c r="EX64" s="1" t="str">
        <f t="shared" si="237"/>
        <v>Kroatien</v>
      </c>
      <c r="EY64" s="1" t="str">
        <f t="shared" si="238"/>
        <v>Mexico</v>
      </c>
      <c r="EZ64" s="1"/>
      <c r="FA64" s="5">
        <f ca="1" t="shared" si="397"/>
        <v>5</v>
      </c>
      <c r="FB64" s="5" t="s">
        <v>18</v>
      </c>
      <c r="FC64" s="5">
        <f ca="1" t="shared" si="398"/>
        <v>2</v>
      </c>
      <c r="FD64" s="1">
        <f t="shared" si="399"/>
        <v>0</v>
      </c>
      <c r="FE64" s="1"/>
      <c r="FF64" s="1" t="str">
        <f t="shared" si="242"/>
        <v>Kroatien</v>
      </c>
      <c r="FG64" s="1" t="str">
        <f t="shared" si="243"/>
        <v>Mexico</v>
      </c>
      <c r="FH64" s="1"/>
      <c r="FI64" s="5">
        <f ca="1" t="shared" si="400"/>
        <v>7</v>
      </c>
      <c r="FJ64" s="5" t="s">
        <v>18</v>
      </c>
      <c r="FK64" s="5">
        <f ca="1" t="shared" si="401"/>
        <v>2</v>
      </c>
      <c r="FL64" s="1">
        <f t="shared" si="402"/>
        <v>0</v>
      </c>
      <c r="FM64" s="1"/>
      <c r="FN64" s="1" t="str">
        <f t="shared" si="403"/>
        <v>Kroatien</v>
      </c>
      <c r="FO64" s="1" t="str">
        <f t="shared" si="404"/>
        <v>Mexico</v>
      </c>
      <c r="FP64" s="1"/>
      <c r="FQ64" s="5">
        <f t="shared" si="62"/>
        <v>0</v>
      </c>
      <c r="FR64" s="5" t="s">
        <v>18</v>
      </c>
      <c r="FS64" s="5">
        <f t="shared" si="63"/>
        <v>1</v>
      </c>
      <c r="FT64" s="1">
        <f t="shared" si="405"/>
        <v>3</v>
      </c>
    </row>
    <row r="65" spans="1:176" ht="13.5">
      <c r="A65" s="7">
        <v>37415.458333333336</v>
      </c>
      <c r="B65" s="4" t="s">
        <v>84</v>
      </c>
      <c r="C65" s="3" t="str">
        <f>W62</f>
        <v>Italien</v>
      </c>
      <c r="D65" s="3" t="s">
        <v>17</v>
      </c>
      <c r="E65" s="3" t="str">
        <f>W64</f>
        <v>Kroatien</v>
      </c>
      <c r="F65" s="1"/>
      <c r="G65" s="33">
        <v>1</v>
      </c>
      <c r="H65" s="33" t="s">
        <v>18</v>
      </c>
      <c r="I65" s="33">
        <v>2</v>
      </c>
      <c r="J65" s="11" t="s">
        <v>19</v>
      </c>
      <c r="K65" s="1"/>
      <c r="L65" s="2" t="str">
        <f>IF($AB62=4,W62,IF($AB63=4,W63,IF($AB64=4,W64,W65)))</f>
        <v>Ekuador</v>
      </c>
      <c r="M65" s="2">
        <f>IF($AB62=4,X62,IF($AB63=4,X63,IF($AB64=4,X64,X65)))</f>
        <v>3</v>
      </c>
      <c r="N65" s="2">
        <f>IF($AB62=4,Y62,IF($AB63=4,Y63,IF($AB64=4,Y64,Y65)))</f>
        <v>2</v>
      </c>
      <c r="O65" s="2">
        <f>IF($AB62=4,Z62,IF($AB63=4,Z63,IF($AB64=4,Z64,Z65)))</f>
        <v>4</v>
      </c>
      <c r="P65" s="2">
        <f>IF($AB62=4,AA62,IF($AB63=4,AA63,IF($AB64=4,AA64,AA65)))</f>
        <v>-2</v>
      </c>
      <c r="R65" s="1">
        <f t="shared" si="354"/>
        <v>0</v>
      </c>
      <c r="S65" s="1">
        <f t="shared" si="355"/>
        <v>3</v>
      </c>
      <c r="T65" s="1">
        <f t="shared" si="356"/>
        <v>1</v>
      </c>
      <c r="U65" s="1">
        <f t="shared" si="357"/>
        <v>2</v>
      </c>
      <c r="V65" s="1"/>
      <c r="W65" s="3" t="s">
        <v>113</v>
      </c>
      <c r="X65" s="1">
        <f>S64+R66+R67</f>
        <v>7</v>
      </c>
      <c r="Y65" s="1">
        <f>U64+T66+T67</f>
        <v>4</v>
      </c>
      <c r="Z65" s="1">
        <f>T64+U66+U67</f>
        <v>2</v>
      </c>
      <c r="AA65" s="1">
        <f>Y65-Z65</f>
        <v>2</v>
      </c>
      <c r="AB65" s="1">
        <f>IF(LARGE(AC62:AC65,1)=AC65,1,IF(LARGE(AC62:AC65,2)=AC65,2,IF(LARGE(AC62:AC65,3)=AC65,3,4)))</f>
        <v>1</v>
      </c>
      <c r="AC65" s="6">
        <f>X65*1000000000000+AA65*1000000000+Y65*1000000+AE65*1000+AD65</f>
        <v>7002004000000</v>
      </c>
      <c r="AD65" s="5"/>
      <c r="AE65" s="1">
        <f>IF(AND(X65=X62,AND(AA65=AA62,Y65=Y62)),T67-U67,0)+IF(AND(X65=X63,AND(AA65=AA63,Y65=Y63)),T66-U66,0)+IF(AND(X65=X64,AND(AA65=AA64,Y65=Y64)),U64-T64,0)</f>
        <v>0</v>
      </c>
      <c r="AF65" s="1"/>
      <c r="AG65" s="1" t="str">
        <f t="shared" si="358"/>
        <v>Italien</v>
      </c>
      <c r="AH65" s="1" t="str">
        <f t="shared" si="359"/>
        <v>Kroatien</v>
      </c>
      <c r="AI65" s="1"/>
      <c r="AJ65" s="5">
        <v>0</v>
      </c>
      <c r="AK65" s="5" t="s">
        <v>18</v>
      </c>
      <c r="AL65" s="5">
        <v>0</v>
      </c>
      <c r="AM65" s="1">
        <f t="shared" si="360"/>
        <v>0</v>
      </c>
      <c r="AO65" s="1"/>
      <c r="AP65" s="1" t="str">
        <f t="shared" si="195"/>
        <v>Italien</v>
      </c>
      <c r="AQ65" s="1" t="str">
        <f t="shared" si="196"/>
        <v>Kroatien</v>
      </c>
      <c r="AR65" s="1"/>
      <c r="AS65" s="33">
        <v>1</v>
      </c>
      <c r="AT65" s="33" t="s">
        <v>18</v>
      </c>
      <c r="AU65" s="33">
        <v>0</v>
      </c>
      <c r="AV65" s="1">
        <f t="shared" si="361"/>
        <v>0</v>
      </c>
      <c r="AW65" s="1"/>
      <c r="AX65" s="1" t="str">
        <f t="shared" si="362"/>
        <v>Italien</v>
      </c>
      <c r="AY65" s="1" t="str">
        <f t="shared" si="363"/>
        <v>Kroatien</v>
      </c>
      <c r="AZ65" s="1"/>
      <c r="BA65" s="5">
        <v>0</v>
      </c>
      <c r="BB65" s="5" t="s">
        <v>18</v>
      </c>
      <c r="BC65" s="5">
        <v>0</v>
      </c>
      <c r="BD65" s="1">
        <f t="shared" si="364"/>
        <v>0</v>
      </c>
      <c r="BE65" s="1"/>
      <c r="BF65" s="1" t="str">
        <f t="shared" si="365"/>
        <v>Italien</v>
      </c>
      <c r="BG65" s="1" t="str">
        <f t="shared" si="366"/>
        <v>Kroatien</v>
      </c>
      <c r="BH65" s="1"/>
      <c r="BI65" s="5">
        <v>0</v>
      </c>
      <c r="BJ65" s="5" t="s">
        <v>18</v>
      </c>
      <c r="BK65" s="5">
        <v>1</v>
      </c>
      <c r="BL65" s="1">
        <f t="shared" si="367"/>
        <v>2</v>
      </c>
      <c r="BM65" s="1"/>
      <c r="BN65" s="1" t="str">
        <f t="shared" si="204"/>
        <v>Italien</v>
      </c>
      <c r="BO65" s="1" t="str">
        <f t="shared" si="205"/>
        <v>Kroatien</v>
      </c>
      <c r="BP65" s="1"/>
      <c r="BQ65" s="5">
        <v>0</v>
      </c>
      <c r="BR65" s="5" t="s">
        <v>18</v>
      </c>
      <c r="BS65" s="5">
        <v>4</v>
      </c>
      <c r="BT65" s="1">
        <f t="shared" si="368"/>
        <v>1</v>
      </c>
      <c r="BU65" s="1"/>
      <c r="BV65" s="1" t="str">
        <f t="shared" si="369"/>
        <v>Italien</v>
      </c>
      <c r="BW65" s="1" t="str">
        <f t="shared" si="370"/>
        <v>Kroatien</v>
      </c>
      <c r="BX65" s="1"/>
      <c r="BY65" s="5">
        <v>1</v>
      </c>
      <c r="BZ65" s="5" t="s">
        <v>18</v>
      </c>
      <c r="CA65" s="5">
        <v>2</v>
      </c>
      <c r="CB65" s="1">
        <f t="shared" si="371"/>
        <v>3</v>
      </c>
      <c r="CC65" s="1"/>
      <c r="CD65" s="1" t="str">
        <f t="shared" si="372"/>
        <v>Italien</v>
      </c>
      <c r="CE65" s="1" t="str">
        <f t="shared" si="373"/>
        <v>Kroatien</v>
      </c>
      <c r="CF65" s="1"/>
      <c r="CG65" s="5">
        <v>9</v>
      </c>
      <c r="CH65" s="5" t="s">
        <v>18</v>
      </c>
      <c r="CI65" s="5">
        <v>2</v>
      </c>
      <c r="CJ65" s="1">
        <f t="shared" si="374"/>
        <v>0</v>
      </c>
      <c r="CK65" s="1"/>
      <c r="CL65" s="1" t="str">
        <f t="shared" si="375"/>
        <v>Italien</v>
      </c>
      <c r="CM65" s="1" t="str">
        <f t="shared" si="376"/>
        <v>Kroatien</v>
      </c>
      <c r="CN65" s="1"/>
      <c r="CO65" s="5">
        <v>7</v>
      </c>
      <c r="CP65" s="5" t="s">
        <v>18</v>
      </c>
      <c r="CQ65" s="5">
        <v>1</v>
      </c>
      <c r="CR65" s="1">
        <f t="shared" si="377"/>
        <v>0</v>
      </c>
      <c r="CS65" s="1"/>
      <c r="CT65" s="1" t="str">
        <f t="shared" si="378"/>
        <v>Italien</v>
      </c>
      <c r="CU65" s="1" t="str">
        <f t="shared" si="379"/>
        <v>Kroatien</v>
      </c>
      <c r="CV65" s="1"/>
      <c r="CW65" s="5">
        <v>7</v>
      </c>
      <c r="CX65" s="5" t="s">
        <v>18</v>
      </c>
      <c r="CY65" s="5">
        <v>7</v>
      </c>
      <c r="CZ65" s="1">
        <f t="shared" si="380"/>
        <v>0</v>
      </c>
      <c r="DA65" s="1"/>
      <c r="DB65" s="1" t="str">
        <f t="shared" si="381"/>
        <v>Italien</v>
      </c>
      <c r="DC65" s="1" t="str">
        <f t="shared" si="382"/>
        <v>Kroatien</v>
      </c>
      <c r="DD65" s="1"/>
      <c r="DE65" s="5">
        <v>2</v>
      </c>
      <c r="DF65" s="5" t="s">
        <v>18</v>
      </c>
      <c r="DG65" s="5">
        <v>1</v>
      </c>
      <c r="DH65" s="1">
        <f t="shared" si="383"/>
        <v>0</v>
      </c>
      <c r="DI65" s="1"/>
      <c r="DJ65" s="1" t="str">
        <f t="shared" si="384"/>
        <v>Italien</v>
      </c>
      <c r="DK65" s="1" t="str">
        <f t="shared" si="385"/>
        <v>Kroatien</v>
      </c>
      <c r="DL65" s="1"/>
      <c r="DM65" s="5">
        <v>9</v>
      </c>
      <c r="DN65" s="5" t="s">
        <v>18</v>
      </c>
      <c r="DO65" s="5">
        <v>3</v>
      </c>
      <c r="DP65" s="1">
        <f t="shared" si="386"/>
        <v>0</v>
      </c>
      <c r="DQ65" s="1"/>
      <c r="DR65" s="1" t="str">
        <f t="shared" si="387"/>
        <v>Italien</v>
      </c>
      <c r="DS65" s="1" t="str">
        <f t="shared" si="388"/>
        <v>Kroatien</v>
      </c>
      <c r="DT65" s="1"/>
      <c r="DU65" s="5">
        <v>4</v>
      </c>
      <c r="DV65" s="5" t="s">
        <v>18</v>
      </c>
      <c r="DW65" s="5">
        <v>1</v>
      </c>
      <c r="DX65" s="1">
        <f t="shared" si="389"/>
        <v>0</v>
      </c>
      <c r="DY65" s="1"/>
      <c r="DZ65" s="1" t="str">
        <f t="shared" si="228"/>
        <v>Italien</v>
      </c>
      <c r="EA65" s="1" t="str">
        <f t="shared" si="229"/>
        <v>Kroatien</v>
      </c>
      <c r="EB65" s="1"/>
      <c r="EC65" s="5">
        <v>2</v>
      </c>
      <c r="ED65" s="5" t="s">
        <v>18</v>
      </c>
      <c r="EE65" s="5">
        <v>9</v>
      </c>
      <c r="EF65" s="1">
        <f t="shared" si="390"/>
        <v>1</v>
      </c>
      <c r="EG65" s="1"/>
      <c r="EH65" s="1" t="str">
        <f t="shared" si="391"/>
        <v>Italien</v>
      </c>
      <c r="EI65" s="1" t="str">
        <f t="shared" si="392"/>
        <v>Kroatien</v>
      </c>
      <c r="EJ65" s="1"/>
      <c r="EK65" s="5">
        <v>2</v>
      </c>
      <c r="EL65" s="5" t="s">
        <v>18</v>
      </c>
      <c r="EM65" s="5">
        <v>0</v>
      </c>
      <c r="EN65" s="1">
        <f t="shared" si="393"/>
        <v>0</v>
      </c>
      <c r="EO65" s="1"/>
      <c r="EP65" s="1" t="str">
        <f t="shared" si="394"/>
        <v>Italien</v>
      </c>
      <c r="EQ65" s="1" t="str">
        <f t="shared" si="395"/>
        <v>Kroatien</v>
      </c>
      <c r="ER65" s="1"/>
      <c r="ES65" s="5">
        <v>1</v>
      </c>
      <c r="ET65" s="5" t="s">
        <v>18</v>
      </c>
      <c r="EU65" s="5">
        <v>0</v>
      </c>
      <c r="EV65" s="1">
        <f t="shared" si="396"/>
        <v>0</v>
      </c>
      <c r="EW65" s="1"/>
      <c r="EX65" s="1" t="str">
        <f t="shared" si="237"/>
        <v>Italien</v>
      </c>
      <c r="EY65" s="1" t="str">
        <f t="shared" si="238"/>
        <v>Kroatien</v>
      </c>
      <c r="EZ65" s="1"/>
      <c r="FA65" s="5">
        <f ca="1" t="shared" si="397"/>
        <v>4</v>
      </c>
      <c r="FB65" s="5" t="s">
        <v>18</v>
      </c>
      <c r="FC65" s="5">
        <f ca="1" t="shared" si="398"/>
        <v>3</v>
      </c>
      <c r="FD65" s="1">
        <f t="shared" si="399"/>
        <v>0</v>
      </c>
      <c r="FE65" s="1"/>
      <c r="FF65" s="1" t="str">
        <f t="shared" si="242"/>
        <v>Italien</v>
      </c>
      <c r="FG65" s="1" t="str">
        <f t="shared" si="243"/>
        <v>Kroatien</v>
      </c>
      <c r="FH65" s="1"/>
      <c r="FI65" s="5">
        <f ca="1" t="shared" si="400"/>
        <v>7</v>
      </c>
      <c r="FJ65" s="5" t="s">
        <v>18</v>
      </c>
      <c r="FK65" s="5">
        <f ca="1" t="shared" si="401"/>
        <v>9</v>
      </c>
      <c r="FL65" s="1">
        <f t="shared" si="402"/>
        <v>1</v>
      </c>
      <c r="FM65" s="1"/>
      <c r="FN65" s="1" t="str">
        <f t="shared" si="403"/>
        <v>Italien</v>
      </c>
      <c r="FO65" s="1" t="str">
        <f t="shared" si="404"/>
        <v>Kroatien</v>
      </c>
      <c r="FP65" s="1"/>
      <c r="FQ65" s="5">
        <f t="shared" si="62"/>
        <v>1</v>
      </c>
      <c r="FR65" s="5" t="s">
        <v>18</v>
      </c>
      <c r="FS65" s="5">
        <f t="shared" si="63"/>
        <v>2</v>
      </c>
      <c r="FT65" s="1">
        <f t="shared" si="405"/>
        <v>3</v>
      </c>
    </row>
    <row r="66" spans="1:176" ht="13.5">
      <c r="A66" s="7">
        <v>37416.354166666664</v>
      </c>
      <c r="B66" s="4" t="s">
        <v>101</v>
      </c>
      <c r="C66" s="3" t="str">
        <f>W65</f>
        <v>Mexico</v>
      </c>
      <c r="D66" s="3" t="s">
        <v>17</v>
      </c>
      <c r="E66" s="3" t="str">
        <f>W63</f>
        <v>Ekuador</v>
      </c>
      <c r="F66" s="1"/>
      <c r="G66" s="33">
        <v>2</v>
      </c>
      <c r="H66" s="33" t="s">
        <v>18</v>
      </c>
      <c r="I66" s="33">
        <v>1</v>
      </c>
      <c r="J66" s="11" t="s">
        <v>19</v>
      </c>
      <c r="K66" s="1"/>
      <c r="L66" s="1"/>
      <c r="M66" s="1"/>
      <c r="N66" s="1"/>
      <c r="O66" s="1"/>
      <c r="R66" s="1">
        <f t="shared" si="354"/>
        <v>3</v>
      </c>
      <c r="S66" s="1">
        <f t="shared" si="355"/>
        <v>0</v>
      </c>
      <c r="T66" s="1">
        <f t="shared" si="356"/>
        <v>2</v>
      </c>
      <c r="U66" s="1">
        <f t="shared" si="357"/>
        <v>1</v>
      </c>
      <c r="V66" s="1"/>
      <c r="W66" s="1"/>
      <c r="X66" s="1"/>
      <c r="Y66" s="1"/>
      <c r="Z66" s="1"/>
      <c r="AA66" s="1"/>
      <c r="AB66" s="1"/>
      <c r="AC66" s="3"/>
      <c r="AD66" s="11"/>
      <c r="AE66" s="1"/>
      <c r="AF66" s="1"/>
      <c r="AG66" s="1" t="str">
        <f t="shared" si="358"/>
        <v>Mexico</v>
      </c>
      <c r="AH66" s="1" t="str">
        <f t="shared" si="359"/>
        <v>Ekuador</v>
      </c>
      <c r="AI66" s="1"/>
      <c r="AJ66" s="5">
        <v>2</v>
      </c>
      <c r="AK66" s="5" t="s">
        <v>18</v>
      </c>
      <c r="AL66" s="5">
        <v>0</v>
      </c>
      <c r="AM66" s="1">
        <f t="shared" si="360"/>
        <v>1</v>
      </c>
      <c r="AO66" s="1"/>
      <c r="AP66" s="1" t="str">
        <f t="shared" si="195"/>
        <v>Mexico</v>
      </c>
      <c r="AQ66" s="1" t="str">
        <f t="shared" si="196"/>
        <v>Ekuador</v>
      </c>
      <c r="AR66" s="1"/>
      <c r="AS66" s="33">
        <v>1</v>
      </c>
      <c r="AT66" s="33" t="s">
        <v>18</v>
      </c>
      <c r="AU66" s="33">
        <v>1</v>
      </c>
      <c r="AV66" s="1">
        <f t="shared" si="361"/>
        <v>0</v>
      </c>
      <c r="AW66" s="1"/>
      <c r="AX66" s="1" t="str">
        <f t="shared" si="362"/>
        <v>Mexico</v>
      </c>
      <c r="AY66" s="1" t="str">
        <f t="shared" si="363"/>
        <v>Ekuador</v>
      </c>
      <c r="AZ66" s="1"/>
      <c r="BA66" s="5">
        <v>2</v>
      </c>
      <c r="BB66" s="5" t="s">
        <v>18</v>
      </c>
      <c r="BC66" s="5">
        <v>1</v>
      </c>
      <c r="BD66" s="1">
        <f t="shared" si="364"/>
        <v>3</v>
      </c>
      <c r="BE66" s="1"/>
      <c r="BF66" s="1" t="str">
        <f t="shared" si="365"/>
        <v>Mexico</v>
      </c>
      <c r="BG66" s="1" t="str">
        <f t="shared" si="366"/>
        <v>Ekuador</v>
      </c>
      <c r="BH66" s="1"/>
      <c r="BI66" s="5">
        <v>3</v>
      </c>
      <c r="BJ66" s="5" t="s">
        <v>18</v>
      </c>
      <c r="BK66" s="5">
        <v>1</v>
      </c>
      <c r="BL66" s="1">
        <f t="shared" si="367"/>
        <v>1</v>
      </c>
      <c r="BM66" s="1"/>
      <c r="BN66" s="1" t="str">
        <f t="shared" si="204"/>
        <v>Mexico</v>
      </c>
      <c r="BO66" s="1" t="str">
        <f t="shared" si="205"/>
        <v>Ekuador</v>
      </c>
      <c r="BP66" s="1"/>
      <c r="BQ66" s="5">
        <v>7</v>
      </c>
      <c r="BR66" s="5" t="s">
        <v>18</v>
      </c>
      <c r="BS66" s="5">
        <v>8</v>
      </c>
      <c r="BT66" s="1">
        <f t="shared" si="368"/>
        <v>0</v>
      </c>
      <c r="BU66" s="1"/>
      <c r="BV66" s="1" t="str">
        <f t="shared" si="369"/>
        <v>Mexico</v>
      </c>
      <c r="BW66" s="1" t="str">
        <f t="shared" si="370"/>
        <v>Ekuador</v>
      </c>
      <c r="BX66" s="1"/>
      <c r="BY66" s="5">
        <v>2</v>
      </c>
      <c r="BZ66" s="5" t="s">
        <v>18</v>
      </c>
      <c r="CA66" s="5">
        <v>5</v>
      </c>
      <c r="CB66" s="1">
        <f t="shared" si="371"/>
        <v>0</v>
      </c>
      <c r="CC66" s="1"/>
      <c r="CD66" s="1" t="str">
        <f t="shared" si="372"/>
        <v>Mexico</v>
      </c>
      <c r="CE66" s="1" t="str">
        <f t="shared" si="373"/>
        <v>Ekuador</v>
      </c>
      <c r="CF66" s="1"/>
      <c r="CG66" s="5">
        <v>4</v>
      </c>
      <c r="CH66" s="5" t="s">
        <v>18</v>
      </c>
      <c r="CI66" s="5">
        <v>7</v>
      </c>
      <c r="CJ66" s="1">
        <f t="shared" si="374"/>
        <v>0</v>
      </c>
      <c r="CK66" s="1"/>
      <c r="CL66" s="1" t="str">
        <f t="shared" si="375"/>
        <v>Mexico</v>
      </c>
      <c r="CM66" s="1" t="str">
        <f t="shared" si="376"/>
        <v>Ekuador</v>
      </c>
      <c r="CN66" s="1"/>
      <c r="CO66" s="5">
        <v>5</v>
      </c>
      <c r="CP66" s="5" t="s">
        <v>18</v>
      </c>
      <c r="CQ66" s="5">
        <v>8</v>
      </c>
      <c r="CR66" s="1">
        <f t="shared" si="377"/>
        <v>0</v>
      </c>
      <c r="CS66" s="1"/>
      <c r="CT66" s="1" t="str">
        <f t="shared" si="378"/>
        <v>Mexico</v>
      </c>
      <c r="CU66" s="1" t="str">
        <f t="shared" si="379"/>
        <v>Ekuador</v>
      </c>
      <c r="CV66" s="1"/>
      <c r="CW66" s="5">
        <v>9</v>
      </c>
      <c r="CX66" s="5" t="s">
        <v>18</v>
      </c>
      <c r="CY66" s="5">
        <v>8</v>
      </c>
      <c r="CZ66" s="1">
        <f t="shared" si="380"/>
        <v>2</v>
      </c>
      <c r="DA66" s="1"/>
      <c r="DB66" s="1" t="str">
        <f t="shared" si="381"/>
        <v>Mexico</v>
      </c>
      <c r="DC66" s="1" t="str">
        <f t="shared" si="382"/>
        <v>Ekuador</v>
      </c>
      <c r="DD66" s="1"/>
      <c r="DE66" s="5">
        <v>1</v>
      </c>
      <c r="DF66" s="5" t="s">
        <v>18</v>
      </c>
      <c r="DG66" s="5">
        <v>1</v>
      </c>
      <c r="DH66" s="1">
        <f t="shared" si="383"/>
        <v>0</v>
      </c>
      <c r="DI66" s="1"/>
      <c r="DJ66" s="1" t="str">
        <f t="shared" si="384"/>
        <v>Mexico</v>
      </c>
      <c r="DK66" s="1" t="str">
        <f t="shared" si="385"/>
        <v>Ekuador</v>
      </c>
      <c r="DL66" s="1"/>
      <c r="DM66" s="5">
        <v>7</v>
      </c>
      <c r="DN66" s="5" t="s">
        <v>18</v>
      </c>
      <c r="DO66" s="5">
        <v>8</v>
      </c>
      <c r="DP66" s="1">
        <f t="shared" si="386"/>
        <v>0</v>
      </c>
      <c r="DQ66" s="1"/>
      <c r="DR66" s="1" t="str">
        <f t="shared" si="387"/>
        <v>Mexico</v>
      </c>
      <c r="DS66" s="1" t="str">
        <f t="shared" si="388"/>
        <v>Ekuador</v>
      </c>
      <c r="DT66" s="1"/>
      <c r="DU66" s="5">
        <v>1</v>
      </c>
      <c r="DV66" s="5" t="s">
        <v>18</v>
      </c>
      <c r="DW66" s="5">
        <v>1</v>
      </c>
      <c r="DX66" s="1">
        <f t="shared" si="389"/>
        <v>0</v>
      </c>
      <c r="DY66" s="1"/>
      <c r="DZ66" s="1" t="str">
        <f t="shared" si="228"/>
        <v>Mexico</v>
      </c>
      <c r="EA66" s="1" t="str">
        <f t="shared" si="229"/>
        <v>Ekuador</v>
      </c>
      <c r="EB66" s="1"/>
      <c r="EC66" s="5">
        <v>5</v>
      </c>
      <c r="ED66" s="5" t="s">
        <v>18</v>
      </c>
      <c r="EE66" s="5">
        <v>2</v>
      </c>
      <c r="EF66" s="1">
        <f t="shared" si="390"/>
        <v>1</v>
      </c>
      <c r="EG66" s="1"/>
      <c r="EH66" s="1" t="str">
        <f t="shared" si="391"/>
        <v>Mexico</v>
      </c>
      <c r="EI66" s="1" t="str">
        <f t="shared" si="392"/>
        <v>Ekuador</v>
      </c>
      <c r="EJ66" s="1"/>
      <c r="EK66" s="5">
        <v>1</v>
      </c>
      <c r="EL66" s="5" t="s">
        <v>18</v>
      </c>
      <c r="EM66" s="5">
        <v>1</v>
      </c>
      <c r="EN66" s="1">
        <f t="shared" si="393"/>
        <v>0</v>
      </c>
      <c r="EO66" s="1"/>
      <c r="EP66" s="1" t="str">
        <f t="shared" si="394"/>
        <v>Mexico</v>
      </c>
      <c r="EQ66" s="1" t="str">
        <f t="shared" si="395"/>
        <v>Ekuador</v>
      </c>
      <c r="ER66" s="1"/>
      <c r="ES66" s="5">
        <v>1</v>
      </c>
      <c r="ET66" s="5" t="s">
        <v>18</v>
      </c>
      <c r="EU66" s="5">
        <v>1</v>
      </c>
      <c r="EV66" s="1">
        <f t="shared" si="396"/>
        <v>0</v>
      </c>
      <c r="EW66" s="1"/>
      <c r="EX66" s="1" t="str">
        <f t="shared" si="237"/>
        <v>Mexico</v>
      </c>
      <c r="EY66" s="1" t="str">
        <f t="shared" si="238"/>
        <v>Ekuador</v>
      </c>
      <c r="EZ66" s="1"/>
      <c r="FA66" s="5">
        <f ca="1" t="shared" si="397"/>
        <v>7</v>
      </c>
      <c r="FB66" s="5" t="s">
        <v>18</v>
      </c>
      <c r="FC66" s="5">
        <f ca="1" t="shared" si="398"/>
        <v>5</v>
      </c>
      <c r="FD66" s="1">
        <f t="shared" si="399"/>
        <v>1</v>
      </c>
      <c r="FE66" s="1"/>
      <c r="FF66" s="1" t="str">
        <f t="shared" si="242"/>
        <v>Mexico</v>
      </c>
      <c r="FG66" s="1" t="str">
        <f t="shared" si="243"/>
        <v>Ekuador</v>
      </c>
      <c r="FH66" s="1"/>
      <c r="FI66" s="5">
        <f ca="1" t="shared" si="400"/>
        <v>4</v>
      </c>
      <c r="FJ66" s="5" t="s">
        <v>18</v>
      </c>
      <c r="FK66" s="5">
        <f ca="1" t="shared" si="401"/>
        <v>3</v>
      </c>
      <c r="FL66" s="1">
        <f t="shared" si="402"/>
        <v>2</v>
      </c>
      <c r="FM66" s="1"/>
      <c r="FN66" s="1" t="str">
        <f t="shared" si="403"/>
        <v>Mexico</v>
      </c>
      <c r="FO66" s="1" t="str">
        <f t="shared" si="404"/>
        <v>Ekuador</v>
      </c>
      <c r="FP66" s="1"/>
      <c r="FQ66" s="5">
        <f t="shared" si="62"/>
        <v>2</v>
      </c>
      <c r="FR66" s="5" t="s">
        <v>18</v>
      </c>
      <c r="FS66" s="5">
        <f t="shared" si="63"/>
        <v>1</v>
      </c>
      <c r="FT66" s="1">
        <f t="shared" si="405"/>
        <v>3</v>
      </c>
    </row>
    <row r="67" spans="1:176" ht="13.5">
      <c r="A67" s="7">
        <v>37420.5625</v>
      </c>
      <c r="B67" s="4" t="s">
        <v>114</v>
      </c>
      <c r="C67" s="3" t="str">
        <f>W65</f>
        <v>Mexico</v>
      </c>
      <c r="D67" s="3" t="s">
        <v>17</v>
      </c>
      <c r="E67" s="3" t="str">
        <f>W62</f>
        <v>Italien</v>
      </c>
      <c r="F67" s="1"/>
      <c r="G67" s="33">
        <v>1</v>
      </c>
      <c r="H67" s="33" t="s">
        <v>18</v>
      </c>
      <c r="I67" s="33">
        <v>1</v>
      </c>
      <c r="J67" s="11" t="s">
        <v>19</v>
      </c>
      <c r="L67" s="2" t="str">
        <f>L62</f>
        <v>Mexico</v>
      </c>
      <c r="M67" s="2" t="s">
        <v>115</v>
      </c>
      <c r="R67" s="1">
        <f t="shared" si="354"/>
        <v>1</v>
      </c>
      <c r="S67" s="1">
        <f t="shared" si="355"/>
        <v>1</v>
      </c>
      <c r="T67" s="1">
        <f t="shared" si="356"/>
        <v>1</v>
      </c>
      <c r="U67" s="1">
        <f t="shared" si="357"/>
        <v>1</v>
      </c>
      <c r="AC67" s="3"/>
      <c r="AG67" s="1" t="str">
        <f t="shared" si="358"/>
        <v>Mexico</v>
      </c>
      <c r="AH67" s="1" t="str">
        <f t="shared" si="359"/>
        <v>Italien</v>
      </c>
      <c r="AJ67" s="5">
        <v>0</v>
      </c>
      <c r="AK67" s="5" t="s">
        <v>18</v>
      </c>
      <c r="AL67" s="5">
        <v>0</v>
      </c>
      <c r="AM67" s="1">
        <f t="shared" si="360"/>
        <v>2</v>
      </c>
      <c r="AP67" s="1" t="str">
        <f t="shared" si="195"/>
        <v>Mexico</v>
      </c>
      <c r="AQ67" s="1" t="str">
        <f t="shared" si="196"/>
        <v>Italien</v>
      </c>
      <c r="AS67" s="33">
        <v>1</v>
      </c>
      <c r="AT67" s="33" t="s">
        <v>18</v>
      </c>
      <c r="AU67" s="33">
        <v>2</v>
      </c>
      <c r="AV67" s="1">
        <f t="shared" si="361"/>
        <v>0</v>
      </c>
      <c r="AX67" s="1" t="str">
        <f t="shared" si="362"/>
        <v>Mexico</v>
      </c>
      <c r="AY67" s="1" t="str">
        <f t="shared" si="363"/>
        <v>Italien</v>
      </c>
      <c r="BA67" s="5">
        <v>0</v>
      </c>
      <c r="BB67" s="5" t="s">
        <v>18</v>
      </c>
      <c r="BC67" s="5">
        <v>0</v>
      </c>
      <c r="BD67" s="1">
        <f t="shared" si="364"/>
        <v>2</v>
      </c>
      <c r="BF67" s="1" t="str">
        <f t="shared" si="365"/>
        <v>Mexico</v>
      </c>
      <c r="BG67" s="1" t="str">
        <f t="shared" si="366"/>
        <v>Italien</v>
      </c>
      <c r="BI67" s="5">
        <v>1</v>
      </c>
      <c r="BJ67" s="5" t="s">
        <v>18</v>
      </c>
      <c r="BK67" s="5">
        <v>2</v>
      </c>
      <c r="BL67" s="1">
        <f t="shared" si="367"/>
        <v>0</v>
      </c>
      <c r="BN67" s="1" t="str">
        <f t="shared" si="204"/>
        <v>Mexico</v>
      </c>
      <c r="BO67" s="1" t="str">
        <f t="shared" si="205"/>
        <v>Italien</v>
      </c>
      <c r="BQ67" s="5">
        <v>4</v>
      </c>
      <c r="BR67" s="5" t="s">
        <v>18</v>
      </c>
      <c r="BS67" s="5">
        <v>0</v>
      </c>
      <c r="BT67" s="1">
        <f t="shared" si="368"/>
        <v>0</v>
      </c>
      <c r="BV67" s="1" t="str">
        <f t="shared" si="369"/>
        <v>Mexico</v>
      </c>
      <c r="BW67" s="1" t="str">
        <f t="shared" si="370"/>
        <v>Italien</v>
      </c>
      <c r="BY67" s="5">
        <v>4</v>
      </c>
      <c r="BZ67" s="5" t="s">
        <v>18</v>
      </c>
      <c r="CA67" s="5">
        <v>2</v>
      </c>
      <c r="CB67" s="1">
        <f t="shared" si="371"/>
        <v>0</v>
      </c>
      <c r="CD67" s="1" t="str">
        <f t="shared" si="372"/>
        <v>Mexico</v>
      </c>
      <c r="CE67" s="1" t="str">
        <f t="shared" si="373"/>
        <v>Italien</v>
      </c>
      <c r="CG67" s="5">
        <v>7</v>
      </c>
      <c r="CH67" s="5" t="s">
        <v>18</v>
      </c>
      <c r="CI67" s="5">
        <v>8</v>
      </c>
      <c r="CJ67" s="1">
        <f t="shared" si="374"/>
        <v>0</v>
      </c>
      <c r="CL67" s="1" t="str">
        <f t="shared" si="375"/>
        <v>Mexico</v>
      </c>
      <c r="CM67" s="1" t="str">
        <f t="shared" si="376"/>
        <v>Italien</v>
      </c>
      <c r="CO67" s="5">
        <v>5</v>
      </c>
      <c r="CP67" s="5" t="s">
        <v>18</v>
      </c>
      <c r="CQ67" s="5">
        <v>3</v>
      </c>
      <c r="CR67" s="1">
        <f t="shared" si="377"/>
        <v>0</v>
      </c>
      <c r="CT67" s="1" t="str">
        <f t="shared" si="378"/>
        <v>Mexico</v>
      </c>
      <c r="CU67" s="1" t="str">
        <f t="shared" si="379"/>
        <v>Italien</v>
      </c>
      <c r="CW67" s="5">
        <v>3</v>
      </c>
      <c r="CX67" s="5" t="s">
        <v>18</v>
      </c>
      <c r="CY67" s="5">
        <v>8</v>
      </c>
      <c r="CZ67" s="1">
        <f t="shared" si="380"/>
        <v>0</v>
      </c>
      <c r="DB67" s="1" t="str">
        <f t="shared" si="381"/>
        <v>Mexico</v>
      </c>
      <c r="DC67" s="1" t="str">
        <f t="shared" si="382"/>
        <v>Italien</v>
      </c>
      <c r="DE67" s="5">
        <v>1</v>
      </c>
      <c r="DF67" s="5" t="s">
        <v>18</v>
      </c>
      <c r="DG67" s="5">
        <v>1</v>
      </c>
      <c r="DH67" s="1">
        <f t="shared" si="383"/>
        <v>3</v>
      </c>
      <c r="DJ67" s="1" t="str">
        <f t="shared" si="384"/>
        <v>Mexico</v>
      </c>
      <c r="DK67" s="1" t="str">
        <f t="shared" si="385"/>
        <v>Italien</v>
      </c>
      <c r="DM67" s="5">
        <v>3</v>
      </c>
      <c r="DN67" s="5" t="s">
        <v>18</v>
      </c>
      <c r="DO67" s="5">
        <v>2</v>
      </c>
      <c r="DP67" s="1">
        <f t="shared" si="386"/>
        <v>0</v>
      </c>
      <c r="DR67" s="1" t="str">
        <f t="shared" si="387"/>
        <v>Mexico</v>
      </c>
      <c r="DS67" s="1" t="str">
        <f t="shared" si="388"/>
        <v>Italien</v>
      </c>
      <c r="DU67" s="5">
        <v>4</v>
      </c>
      <c r="DV67" s="5" t="s">
        <v>18</v>
      </c>
      <c r="DW67" s="5">
        <v>7</v>
      </c>
      <c r="DX67" s="1">
        <f t="shared" si="389"/>
        <v>0</v>
      </c>
      <c r="DZ67" s="1" t="str">
        <f t="shared" si="228"/>
        <v>Mexico</v>
      </c>
      <c r="EA67" s="1" t="str">
        <f t="shared" si="229"/>
        <v>Italien</v>
      </c>
      <c r="EC67" s="5">
        <v>1</v>
      </c>
      <c r="ED67" s="5" t="s">
        <v>18</v>
      </c>
      <c r="EE67" s="5">
        <v>2</v>
      </c>
      <c r="EF67" s="1">
        <f t="shared" si="390"/>
        <v>0</v>
      </c>
      <c r="EH67" s="1" t="str">
        <f t="shared" si="391"/>
        <v>Mexico</v>
      </c>
      <c r="EI67" s="1" t="str">
        <f t="shared" si="392"/>
        <v>Italien</v>
      </c>
      <c r="EK67" s="5">
        <v>1</v>
      </c>
      <c r="EL67" s="5" t="s">
        <v>18</v>
      </c>
      <c r="EM67" s="5">
        <v>2</v>
      </c>
      <c r="EN67" s="1">
        <f t="shared" si="393"/>
        <v>0</v>
      </c>
      <c r="EP67" s="1" t="str">
        <f t="shared" si="394"/>
        <v>Mexico</v>
      </c>
      <c r="EQ67" s="1" t="str">
        <f t="shared" si="395"/>
        <v>Italien</v>
      </c>
      <c r="ES67" s="5">
        <v>1</v>
      </c>
      <c r="ET67" s="5" t="s">
        <v>18</v>
      </c>
      <c r="EU67" s="5">
        <v>1</v>
      </c>
      <c r="EV67" s="1">
        <f t="shared" si="396"/>
        <v>3</v>
      </c>
      <c r="EX67" s="1" t="str">
        <f t="shared" si="237"/>
        <v>Mexico</v>
      </c>
      <c r="EY67" s="1" t="str">
        <f t="shared" si="238"/>
        <v>Italien</v>
      </c>
      <c r="FA67" s="5">
        <f ca="1" t="shared" si="397"/>
        <v>3</v>
      </c>
      <c r="FB67" s="5" t="s">
        <v>18</v>
      </c>
      <c r="FC67" s="5">
        <f ca="1" t="shared" si="398"/>
        <v>3</v>
      </c>
      <c r="FD67" s="1">
        <f t="shared" si="399"/>
        <v>2</v>
      </c>
      <c r="FF67" s="1" t="str">
        <f t="shared" si="242"/>
        <v>Mexico</v>
      </c>
      <c r="FG67" s="1" t="str">
        <f t="shared" si="243"/>
        <v>Italien</v>
      </c>
      <c r="FI67" s="5">
        <f ca="1" t="shared" si="400"/>
        <v>2</v>
      </c>
      <c r="FJ67" s="5" t="s">
        <v>18</v>
      </c>
      <c r="FK67" s="5">
        <f ca="1" t="shared" si="401"/>
        <v>3</v>
      </c>
      <c r="FL67" s="1">
        <f t="shared" si="402"/>
        <v>0</v>
      </c>
      <c r="FN67" s="1" t="str">
        <f t="shared" si="403"/>
        <v>Mexico</v>
      </c>
      <c r="FO67" s="1" t="str">
        <f t="shared" si="404"/>
        <v>Italien</v>
      </c>
      <c r="FQ67" s="5">
        <f t="shared" si="62"/>
        <v>1</v>
      </c>
      <c r="FR67" s="5" t="s">
        <v>18</v>
      </c>
      <c r="FS67" s="5">
        <f t="shared" si="63"/>
        <v>1</v>
      </c>
      <c r="FT67" s="1">
        <f t="shared" si="405"/>
        <v>3</v>
      </c>
    </row>
    <row r="68" spans="1:176" ht="13.5">
      <c r="A68" s="7">
        <v>37420.5625</v>
      </c>
      <c r="B68" s="4" t="s">
        <v>89</v>
      </c>
      <c r="C68" s="3" t="str">
        <f>W63</f>
        <v>Ekuador</v>
      </c>
      <c r="D68" s="3" t="s">
        <v>17</v>
      </c>
      <c r="E68" s="3" t="str">
        <f>W64</f>
        <v>Kroatien</v>
      </c>
      <c r="F68" s="1"/>
      <c r="G68" s="33">
        <v>1</v>
      </c>
      <c r="H68" s="33" t="s">
        <v>18</v>
      </c>
      <c r="I68" s="33">
        <v>0</v>
      </c>
      <c r="J68" s="11" t="s">
        <v>19</v>
      </c>
      <c r="L68" s="2" t="str">
        <f>L63</f>
        <v>Italien</v>
      </c>
      <c r="M68" s="2" t="s">
        <v>116</v>
      </c>
      <c r="R68" s="1">
        <f t="shared" si="354"/>
        <v>3</v>
      </c>
      <c r="S68" s="1">
        <f t="shared" si="355"/>
        <v>0</v>
      </c>
      <c r="T68" s="1">
        <f t="shared" si="356"/>
        <v>1</v>
      </c>
      <c r="U68" s="1">
        <f t="shared" si="357"/>
        <v>0</v>
      </c>
      <c r="AC68" s="3"/>
      <c r="AG68" s="1" t="str">
        <f t="shared" si="358"/>
        <v>Ekuador</v>
      </c>
      <c r="AH68" s="1" t="str">
        <f t="shared" si="359"/>
        <v>Kroatien</v>
      </c>
      <c r="AJ68" s="5">
        <v>1</v>
      </c>
      <c r="AK68" s="5" t="s">
        <v>18</v>
      </c>
      <c r="AL68" s="5">
        <v>2</v>
      </c>
      <c r="AM68" s="1">
        <f t="shared" si="360"/>
        <v>0</v>
      </c>
      <c r="AP68" s="1" t="str">
        <f t="shared" si="195"/>
        <v>Ekuador</v>
      </c>
      <c r="AQ68" s="1" t="str">
        <f t="shared" si="196"/>
        <v>Kroatien</v>
      </c>
      <c r="AS68" s="33">
        <v>0</v>
      </c>
      <c r="AT68" s="33" t="s">
        <v>18</v>
      </c>
      <c r="AU68" s="33">
        <v>0</v>
      </c>
      <c r="AV68" s="1">
        <f t="shared" si="361"/>
        <v>0</v>
      </c>
      <c r="AX68" s="1" t="str">
        <f t="shared" si="362"/>
        <v>Ekuador</v>
      </c>
      <c r="AY68" s="1" t="str">
        <f t="shared" si="363"/>
        <v>Kroatien</v>
      </c>
      <c r="BA68" s="5">
        <v>1</v>
      </c>
      <c r="BB68" s="5" t="s">
        <v>18</v>
      </c>
      <c r="BC68" s="5">
        <v>2</v>
      </c>
      <c r="BD68" s="1">
        <f t="shared" si="364"/>
        <v>0</v>
      </c>
      <c r="BF68" s="1" t="str">
        <f t="shared" si="365"/>
        <v>Ekuador</v>
      </c>
      <c r="BG68" s="1" t="str">
        <f t="shared" si="366"/>
        <v>Kroatien</v>
      </c>
      <c r="BI68" s="5">
        <v>2</v>
      </c>
      <c r="BJ68" s="5" t="s">
        <v>18</v>
      </c>
      <c r="BK68" s="5">
        <v>3</v>
      </c>
      <c r="BL68" s="1">
        <f t="shared" si="367"/>
        <v>0</v>
      </c>
      <c r="BN68" s="1" t="str">
        <f t="shared" si="204"/>
        <v>Ekuador</v>
      </c>
      <c r="BO68" s="1" t="str">
        <f t="shared" si="205"/>
        <v>Kroatien</v>
      </c>
      <c r="BQ68" s="5">
        <v>9</v>
      </c>
      <c r="BR68" s="5" t="s">
        <v>18</v>
      </c>
      <c r="BS68" s="5">
        <v>2</v>
      </c>
      <c r="BT68" s="1">
        <f t="shared" si="368"/>
        <v>1</v>
      </c>
      <c r="BV68" s="1" t="str">
        <f t="shared" si="369"/>
        <v>Ekuador</v>
      </c>
      <c r="BW68" s="1" t="str">
        <f t="shared" si="370"/>
        <v>Kroatien</v>
      </c>
      <c r="BY68" s="5">
        <v>8</v>
      </c>
      <c r="BZ68" s="5" t="s">
        <v>18</v>
      </c>
      <c r="CA68" s="5">
        <v>6</v>
      </c>
      <c r="CB68" s="1">
        <f t="shared" si="371"/>
        <v>1</v>
      </c>
      <c r="CD68" s="1" t="str">
        <f t="shared" si="372"/>
        <v>Ekuador</v>
      </c>
      <c r="CE68" s="1" t="str">
        <f t="shared" si="373"/>
        <v>Kroatien</v>
      </c>
      <c r="CG68" s="5">
        <v>1</v>
      </c>
      <c r="CH68" s="5" t="s">
        <v>18</v>
      </c>
      <c r="CI68" s="5">
        <v>8</v>
      </c>
      <c r="CJ68" s="1">
        <f t="shared" si="374"/>
        <v>0</v>
      </c>
      <c r="CL68" s="1" t="str">
        <f t="shared" si="375"/>
        <v>Ekuador</v>
      </c>
      <c r="CM68" s="1" t="str">
        <f t="shared" si="376"/>
        <v>Kroatien</v>
      </c>
      <c r="CO68" s="5">
        <v>7</v>
      </c>
      <c r="CP68" s="5" t="s">
        <v>18</v>
      </c>
      <c r="CQ68" s="5">
        <v>9</v>
      </c>
      <c r="CR68" s="1">
        <f t="shared" si="377"/>
        <v>0</v>
      </c>
      <c r="CT68" s="1" t="str">
        <f t="shared" si="378"/>
        <v>Ekuador</v>
      </c>
      <c r="CU68" s="1" t="str">
        <f t="shared" si="379"/>
        <v>Kroatien</v>
      </c>
      <c r="CW68" s="5">
        <v>7</v>
      </c>
      <c r="CX68" s="5" t="s">
        <v>18</v>
      </c>
      <c r="CY68" s="5">
        <v>4</v>
      </c>
      <c r="CZ68" s="1">
        <f t="shared" si="380"/>
        <v>1</v>
      </c>
      <c r="DB68" s="1" t="str">
        <f t="shared" si="381"/>
        <v>Ekuador</v>
      </c>
      <c r="DC68" s="1" t="str">
        <f t="shared" si="382"/>
        <v>Kroatien</v>
      </c>
      <c r="DE68" s="5">
        <v>1</v>
      </c>
      <c r="DF68" s="5" t="s">
        <v>18</v>
      </c>
      <c r="DG68" s="5">
        <v>2</v>
      </c>
      <c r="DH68" s="1">
        <f t="shared" si="383"/>
        <v>0</v>
      </c>
      <c r="DJ68" s="1" t="str">
        <f t="shared" si="384"/>
        <v>Ekuador</v>
      </c>
      <c r="DK68" s="1" t="str">
        <f t="shared" si="385"/>
        <v>Kroatien</v>
      </c>
      <c r="DM68" s="5">
        <v>2</v>
      </c>
      <c r="DN68" s="5" t="s">
        <v>18</v>
      </c>
      <c r="DO68" s="5">
        <v>9</v>
      </c>
      <c r="DP68" s="1">
        <f t="shared" si="386"/>
        <v>0</v>
      </c>
      <c r="DR68" s="1" t="str">
        <f t="shared" si="387"/>
        <v>Ekuador</v>
      </c>
      <c r="DS68" s="1" t="str">
        <f t="shared" si="388"/>
        <v>Kroatien</v>
      </c>
      <c r="DU68" s="5">
        <v>3</v>
      </c>
      <c r="DV68" s="5" t="s">
        <v>18</v>
      </c>
      <c r="DW68" s="5">
        <v>5</v>
      </c>
      <c r="DX68" s="1">
        <f t="shared" si="389"/>
        <v>0</v>
      </c>
      <c r="DZ68" s="1" t="str">
        <f t="shared" si="228"/>
        <v>Ekuador</v>
      </c>
      <c r="EA68" s="1" t="str">
        <f t="shared" si="229"/>
        <v>Kroatien</v>
      </c>
      <c r="EC68" s="5">
        <v>6</v>
      </c>
      <c r="ED68" s="5" t="s">
        <v>18</v>
      </c>
      <c r="EE68" s="5">
        <v>8</v>
      </c>
      <c r="EF68" s="1">
        <f t="shared" si="390"/>
        <v>0</v>
      </c>
      <c r="EH68" s="1" t="str">
        <f t="shared" si="391"/>
        <v>Ekuador</v>
      </c>
      <c r="EI68" s="1" t="str">
        <f t="shared" si="392"/>
        <v>Kroatien</v>
      </c>
      <c r="EK68" s="5">
        <v>1</v>
      </c>
      <c r="EL68" s="5" t="s">
        <v>18</v>
      </c>
      <c r="EM68" s="5">
        <v>1</v>
      </c>
      <c r="EN68" s="1">
        <f t="shared" si="393"/>
        <v>0</v>
      </c>
      <c r="EP68" s="1" t="str">
        <f t="shared" si="394"/>
        <v>Ekuador</v>
      </c>
      <c r="EQ68" s="1" t="str">
        <f t="shared" si="395"/>
        <v>Kroatien</v>
      </c>
      <c r="ES68" s="5">
        <v>1</v>
      </c>
      <c r="ET68" s="5" t="s">
        <v>18</v>
      </c>
      <c r="EU68" s="5">
        <v>1</v>
      </c>
      <c r="EV68" s="1">
        <f t="shared" si="396"/>
        <v>0</v>
      </c>
      <c r="EX68" s="1" t="str">
        <f t="shared" si="237"/>
        <v>Ekuador</v>
      </c>
      <c r="EY68" s="1" t="str">
        <f t="shared" si="238"/>
        <v>Kroatien</v>
      </c>
      <c r="FA68" s="5">
        <f ca="1" t="shared" si="397"/>
        <v>7</v>
      </c>
      <c r="FB68" s="5" t="s">
        <v>18</v>
      </c>
      <c r="FC68" s="5">
        <f ca="1" t="shared" si="398"/>
        <v>2</v>
      </c>
      <c r="FD68" s="1">
        <f t="shared" si="399"/>
        <v>1</v>
      </c>
      <c r="FF68" s="1" t="str">
        <f t="shared" si="242"/>
        <v>Ekuador</v>
      </c>
      <c r="FG68" s="1" t="str">
        <f t="shared" si="243"/>
        <v>Kroatien</v>
      </c>
      <c r="FI68" s="5">
        <f ca="1" t="shared" si="400"/>
        <v>4</v>
      </c>
      <c r="FJ68" s="5" t="s">
        <v>18</v>
      </c>
      <c r="FK68" s="5">
        <f ca="1" t="shared" si="401"/>
        <v>9</v>
      </c>
      <c r="FL68" s="1">
        <f t="shared" si="402"/>
        <v>0</v>
      </c>
      <c r="FN68" s="1" t="str">
        <f t="shared" si="403"/>
        <v>Ekuador</v>
      </c>
      <c r="FO68" s="1" t="str">
        <f t="shared" si="404"/>
        <v>Kroatien</v>
      </c>
      <c r="FQ68" s="5">
        <f aca="true" t="shared" si="406" ref="FQ68:FQ114">G68</f>
        <v>1</v>
      </c>
      <c r="FR68" s="5" t="s">
        <v>18</v>
      </c>
      <c r="FS68" s="5">
        <f aca="true" t="shared" si="407" ref="FS68:FS114">I68</f>
        <v>0</v>
      </c>
      <c r="FT68" s="1">
        <f t="shared" si="405"/>
        <v>3</v>
      </c>
    </row>
    <row r="69" spans="2:176" ht="13.5">
      <c r="B69" s="3"/>
      <c r="D69" s="3"/>
      <c r="E69" s="3"/>
      <c r="AC69" s="3"/>
      <c r="AM69" s="1"/>
      <c r="AP69" s="1"/>
      <c r="AS69" s="34"/>
      <c r="AT69" s="34"/>
      <c r="AU69" s="34"/>
      <c r="AV69" s="1"/>
      <c r="BD69" s="1"/>
      <c r="BF69" s="1"/>
      <c r="BL69" s="1"/>
      <c r="BN69" s="1"/>
      <c r="BT69" s="1"/>
      <c r="BV69" s="1"/>
      <c r="CB69" s="1"/>
      <c r="CD69" s="1"/>
      <c r="CJ69" s="1"/>
      <c r="CL69" s="1"/>
      <c r="CR69" s="1"/>
      <c r="CT69" s="1"/>
      <c r="CZ69" s="1"/>
      <c r="DB69" s="1"/>
      <c r="DH69" s="1"/>
      <c r="DJ69" s="1"/>
      <c r="DP69" s="1"/>
      <c r="DR69" s="1"/>
      <c r="DX69" s="1"/>
      <c r="DZ69" s="1"/>
      <c r="EF69" s="1"/>
      <c r="EH69" s="1"/>
      <c r="EN69" s="1"/>
      <c r="EP69" s="1"/>
      <c r="EV69" s="1"/>
      <c r="EX69" s="1"/>
      <c r="FD69" s="1"/>
      <c r="FF69" s="1"/>
      <c r="FL69" s="1"/>
      <c r="FN69" s="1"/>
      <c r="FQ69" s="10"/>
      <c r="FR69" s="10"/>
      <c r="FS69" s="10"/>
      <c r="FT69" s="1"/>
    </row>
    <row r="70" spans="2:176" ht="13.5">
      <c r="B70" s="3"/>
      <c r="C70" s="3"/>
      <c r="D70" s="3"/>
      <c r="E70" s="3"/>
      <c r="J70" s="11" t="s">
        <v>19</v>
      </c>
      <c r="AC70" s="3"/>
      <c r="AG70" s="19" t="s">
        <v>34</v>
      </c>
      <c r="AH70" s="13" t="s">
        <v>117</v>
      </c>
      <c r="AI70" s="1"/>
      <c r="AM70" s="1">
        <f>IF(OR(AH70=$L67,AH70=$L68),2,0)</f>
        <v>2</v>
      </c>
      <c r="AP70" s="19" t="s">
        <v>34</v>
      </c>
      <c r="AQ70" s="5" t="s">
        <v>117</v>
      </c>
      <c r="AR70" s="1"/>
      <c r="AS70" s="34"/>
      <c r="AT70" s="34"/>
      <c r="AU70" s="34"/>
      <c r="AV70" s="1">
        <f>IF(OR(AQ70=$L67,AQ70=$L68),2,0)</f>
        <v>2</v>
      </c>
      <c r="AX70" s="19" t="s">
        <v>34</v>
      </c>
      <c r="AY70" s="13" t="s">
        <v>110</v>
      </c>
      <c r="AZ70" s="1"/>
      <c r="BD70" s="1">
        <f>IF(OR(AY70=$L67,AY70=$L68),2,0)</f>
        <v>2</v>
      </c>
      <c r="BF70" s="19" t="s">
        <v>34</v>
      </c>
      <c r="BG70" s="13" t="s">
        <v>118</v>
      </c>
      <c r="BH70" s="1"/>
      <c r="BL70" s="1">
        <f>IF(OR(BG70=$L67,BG70=$L68),2,0)</f>
        <v>0</v>
      </c>
      <c r="BN70" s="19" t="s">
        <v>34</v>
      </c>
      <c r="BO70" s="5" t="s">
        <v>119</v>
      </c>
      <c r="BP70" s="1"/>
      <c r="BT70" s="1">
        <f>IF(OR(BO70=$L67,BO70=$L68),2,0)</f>
        <v>2</v>
      </c>
      <c r="BV70" s="19" t="s">
        <v>34</v>
      </c>
      <c r="BW70" s="13" t="s">
        <v>117</v>
      </c>
      <c r="BX70" s="1"/>
      <c r="CB70" s="1">
        <f>IF(OR(BW70=$L67,BW70=$L68),2,0)</f>
        <v>2</v>
      </c>
      <c r="CD70" s="19" t="s">
        <v>34</v>
      </c>
      <c r="CE70" s="13" t="s">
        <v>118</v>
      </c>
      <c r="CF70" s="1"/>
      <c r="CJ70" s="1">
        <f>IF(OR(CE70=$L67,CE70=$L68),2,0)</f>
        <v>0</v>
      </c>
      <c r="CL70" s="19" t="s">
        <v>34</v>
      </c>
      <c r="CM70" s="13" t="s">
        <v>117</v>
      </c>
      <c r="CN70" s="1"/>
      <c r="CR70" s="1">
        <f>IF(OR(CM70=$L67,CM70=$L68),2,0)</f>
        <v>2</v>
      </c>
      <c r="CT70" s="19" t="s">
        <v>34</v>
      </c>
      <c r="CU70" s="13" t="s">
        <v>117</v>
      </c>
      <c r="CV70" s="1"/>
      <c r="CZ70" s="1">
        <f>IF(OR(CU70=$L67,CU70=$L68),2,0)</f>
        <v>2</v>
      </c>
      <c r="DB70" s="19" t="s">
        <v>34</v>
      </c>
      <c r="DC70" s="13" t="s">
        <v>117</v>
      </c>
      <c r="DD70" s="1"/>
      <c r="DH70" s="1">
        <f>IF(OR(DC70=$L67,DC70=$L68),2,0)</f>
        <v>2</v>
      </c>
      <c r="DJ70" s="19" t="s">
        <v>34</v>
      </c>
      <c r="DK70" s="13" t="s">
        <v>120</v>
      </c>
      <c r="DL70" s="1"/>
      <c r="DP70" s="1">
        <f>IF(OR(DK70=$L67,DK70=$L68),2,0)</f>
        <v>0</v>
      </c>
      <c r="DR70" s="19" t="s">
        <v>34</v>
      </c>
      <c r="DS70" s="13" t="s">
        <v>117</v>
      </c>
      <c r="DT70" s="1"/>
      <c r="DX70" s="1">
        <f>IF(OR(DS70=$L67,DS70=$L68),2,0)</f>
        <v>2</v>
      </c>
      <c r="DZ70" s="19" t="s">
        <v>34</v>
      </c>
      <c r="EA70" s="5" t="s">
        <v>118</v>
      </c>
      <c r="EB70" s="1"/>
      <c r="EF70" s="1">
        <f>IF(OR(EA70=$L67,EA70=$L68),2,0)</f>
        <v>0</v>
      </c>
      <c r="EH70" s="19" t="s">
        <v>34</v>
      </c>
      <c r="EI70" s="13" t="s">
        <v>117</v>
      </c>
      <c r="EJ70" s="1"/>
      <c r="EN70" s="1">
        <f>IF(OR(EI70=$L67,EI70=$L68),2,0)</f>
        <v>2</v>
      </c>
      <c r="EP70" s="19" t="s">
        <v>34</v>
      </c>
      <c r="EQ70" s="13" t="s">
        <v>117</v>
      </c>
      <c r="ER70" s="1"/>
      <c r="EV70" s="1">
        <f>IF(OR(EQ70=$L67,EQ70=$L68),2,0)</f>
        <v>2</v>
      </c>
      <c r="EX70" s="19" t="s">
        <v>34</v>
      </c>
      <c r="EY70" s="5" t="str">
        <f>IF($A$117="","team 1G",$L67)</f>
        <v>Mexico</v>
      </c>
      <c r="EZ70" s="1"/>
      <c r="FD70" s="1">
        <f>IF(OR(EY70=$L67,EY70=$L68),2,0)</f>
        <v>2</v>
      </c>
      <c r="FF70" s="19" t="s">
        <v>34</v>
      </c>
      <c r="FG70" s="5" t="str">
        <f>IF($A$117="","team 1G",$L67)</f>
        <v>Mexico</v>
      </c>
      <c r="FH70" s="1"/>
      <c r="FL70" s="1">
        <f>IF(OR(FG70=$L67,FG70=$L68),2,0)</f>
        <v>2</v>
      </c>
      <c r="FN70" s="19" t="s">
        <v>34</v>
      </c>
      <c r="FO70" s="13" t="str">
        <f>L67</f>
        <v>Mexico</v>
      </c>
      <c r="FP70" s="1"/>
      <c r="FQ70" s="10"/>
      <c r="FR70" s="10"/>
      <c r="FS70" s="10"/>
      <c r="FT70" s="1">
        <f>IF(OR(FO70=$L67,FO70=$L68),2,0)</f>
        <v>2</v>
      </c>
    </row>
    <row r="71" spans="1:176" ht="13.5">
      <c r="A71" s="1" t="s">
        <v>0</v>
      </c>
      <c r="B71" s="3" t="s">
        <v>121</v>
      </c>
      <c r="C71" s="1"/>
      <c r="D71" s="1"/>
      <c r="E71" s="1"/>
      <c r="F71" s="1"/>
      <c r="J71" s="11" t="s">
        <v>19</v>
      </c>
      <c r="K71" s="1"/>
      <c r="L71" s="3" t="s">
        <v>4</v>
      </c>
      <c r="M71" s="1" t="s">
        <v>5</v>
      </c>
      <c r="N71" s="1" t="s">
        <v>6</v>
      </c>
      <c r="O71" s="1" t="s">
        <v>7</v>
      </c>
      <c r="P71" s="1" t="s">
        <v>8</v>
      </c>
      <c r="Q71" s="1"/>
      <c r="R71" s="1"/>
      <c r="S71" s="1"/>
      <c r="T71" s="1"/>
      <c r="U71" s="1"/>
      <c r="V71" s="1"/>
      <c r="W71" s="3" t="s">
        <v>9</v>
      </c>
      <c r="X71" s="1" t="s">
        <v>5</v>
      </c>
      <c r="Y71" s="1" t="s">
        <v>6</v>
      </c>
      <c r="Z71" s="1" t="s">
        <v>7</v>
      </c>
      <c r="AA71" s="1" t="s">
        <v>8</v>
      </c>
      <c r="AB71" s="1" t="s">
        <v>10</v>
      </c>
      <c r="AC71" s="6"/>
      <c r="AD71" s="11" t="s">
        <v>11</v>
      </c>
      <c r="AE71" s="1"/>
      <c r="AF71" s="1"/>
      <c r="AH71" s="14" t="s">
        <v>119</v>
      </c>
      <c r="AI71" s="1"/>
      <c r="AM71" s="1">
        <f>IF(OR(AH71=$L67,AH71=$L68),2,0)</f>
        <v>2</v>
      </c>
      <c r="AO71" s="1"/>
      <c r="AP71" s="1"/>
      <c r="AQ71" s="5" t="s">
        <v>119</v>
      </c>
      <c r="AR71" s="1"/>
      <c r="AS71" s="34"/>
      <c r="AT71" s="34"/>
      <c r="AU71" s="34"/>
      <c r="AV71" s="1">
        <f>IF(OR(AQ71=$L67,AQ71=$L68),2,0)</f>
        <v>2</v>
      </c>
      <c r="AW71" s="1"/>
      <c r="AY71" s="14" t="s">
        <v>113</v>
      </c>
      <c r="AZ71" s="1"/>
      <c r="BD71" s="1">
        <f>IF(OR(AY71=$L67,AY71=$L68),2,0)</f>
        <v>2</v>
      </c>
      <c r="BE71" s="1"/>
      <c r="BF71" s="1"/>
      <c r="BG71" s="14" t="s">
        <v>117</v>
      </c>
      <c r="BH71" s="1"/>
      <c r="BL71" s="1">
        <f>IF(OR(BG71=$L67,BG71=$L68),2,0)</f>
        <v>2</v>
      </c>
      <c r="BM71" s="1"/>
      <c r="BN71" s="1"/>
      <c r="BO71" s="5" t="s">
        <v>122</v>
      </c>
      <c r="BP71" s="1"/>
      <c r="BT71" s="1">
        <f>IF(OR(BO71=$L67,BO71=$L68),2,0)</f>
        <v>0</v>
      </c>
      <c r="BU71" s="1"/>
      <c r="BV71" s="1"/>
      <c r="BW71" s="14" t="s">
        <v>122</v>
      </c>
      <c r="BX71" s="1"/>
      <c r="CB71" s="1">
        <f>IF(OR(BW71=$L67,BW71=$L68),2,0)</f>
        <v>0</v>
      </c>
      <c r="CC71" s="1"/>
      <c r="CD71" s="1"/>
      <c r="CE71" s="14" t="s">
        <v>119</v>
      </c>
      <c r="CF71" s="1"/>
      <c r="CJ71" s="1">
        <f>IF(OR(CE71=$L67,CE71=$L68),2,0)</f>
        <v>2</v>
      </c>
      <c r="CK71" s="1"/>
      <c r="CL71" s="1"/>
      <c r="CM71" s="14" t="s">
        <v>119</v>
      </c>
      <c r="CN71" s="1"/>
      <c r="CR71" s="1">
        <f>IF(OR(CM71=$L67,CM71=$L68),2,0)</f>
        <v>2</v>
      </c>
      <c r="CS71" s="1"/>
      <c r="CT71" s="1"/>
      <c r="CU71" s="14" t="s">
        <v>118</v>
      </c>
      <c r="CV71" s="1"/>
      <c r="CZ71" s="1">
        <f>IF(OR(CU71=$L67,CU71=$L68),2,0)</f>
        <v>0</v>
      </c>
      <c r="DA71" s="1"/>
      <c r="DB71" s="1"/>
      <c r="DC71" s="14" t="s">
        <v>118</v>
      </c>
      <c r="DD71" s="1"/>
      <c r="DH71" s="1">
        <f>IF(OR(DC71=$L67,DC71=$L68),2,0)</f>
        <v>0</v>
      </c>
      <c r="DI71" s="1"/>
      <c r="DJ71" s="1"/>
      <c r="DK71" s="14" t="s">
        <v>117</v>
      </c>
      <c r="DL71" s="1"/>
      <c r="DP71" s="1">
        <f>IF(OR(DK71=$L67,DK71=$L68),2,0)</f>
        <v>2</v>
      </c>
      <c r="DQ71" s="1"/>
      <c r="DR71" s="1"/>
      <c r="DS71" s="14" t="s">
        <v>118</v>
      </c>
      <c r="DT71" s="1"/>
      <c r="DX71" s="1">
        <f>IF(OR(DS71=$L67,DS71=$L68),2,0)</f>
        <v>0</v>
      </c>
      <c r="DY71" s="1"/>
      <c r="DZ71" s="1"/>
      <c r="EA71" s="5" t="s">
        <v>122</v>
      </c>
      <c r="EB71" s="1"/>
      <c r="EF71" s="1">
        <f>IF(OR(EA71=$L67,EA71=$L68),2,0)</f>
        <v>0</v>
      </c>
      <c r="EG71" s="1"/>
      <c r="EH71" s="1"/>
      <c r="EI71" s="14" t="s">
        <v>118</v>
      </c>
      <c r="EJ71" s="1"/>
      <c r="EN71" s="1">
        <f>IF(OR(EI71=$L67,EI71=$L68),2,0)</f>
        <v>0</v>
      </c>
      <c r="EO71" s="1"/>
      <c r="EP71" s="1"/>
      <c r="EQ71" s="14" t="s">
        <v>119</v>
      </c>
      <c r="ER71" s="1"/>
      <c r="EV71" s="1">
        <f>IF(OR(EQ71=$L67,EQ71=$L68),2,0)</f>
        <v>2</v>
      </c>
      <c r="EW71" s="1"/>
      <c r="EX71" s="1"/>
      <c r="EY71" s="5" t="str">
        <f>IF($A$117="","team 2G",$L68)</f>
        <v>Italien</v>
      </c>
      <c r="EZ71" s="1"/>
      <c r="FD71" s="1">
        <f>IF(OR(EY71=$L67,EY71=$L68),2,0)</f>
        <v>2</v>
      </c>
      <c r="FE71" s="1"/>
      <c r="FF71" s="1"/>
      <c r="FG71" s="5" t="str">
        <f>IF($A$117="","team 2G",$L68)</f>
        <v>Italien</v>
      </c>
      <c r="FH71" s="1"/>
      <c r="FL71" s="1">
        <f>IF(OR(FG71=$L67,FG71=$L68),2,0)</f>
        <v>2</v>
      </c>
      <c r="FM71" s="1"/>
      <c r="FN71" s="1"/>
      <c r="FO71" s="14" t="str">
        <f>L68</f>
        <v>Italien</v>
      </c>
      <c r="FP71" s="1"/>
      <c r="FQ71" s="10"/>
      <c r="FR71" s="10"/>
      <c r="FS71" s="10"/>
      <c r="FT71" s="1">
        <f>IF(OR(FO71=$L67,FO71=$L68),2,0)</f>
        <v>2</v>
      </c>
    </row>
    <row r="72" spans="1:176" ht="13.5">
      <c r="A72" s="3" t="s">
        <v>13</v>
      </c>
      <c r="B72" s="3" t="s">
        <v>14</v>
      </c>
      <c r="C72" s="1"/>
      <c r="D72" s="1"/>
      <c r="E72" s="1"/>
      <c r="F72" s="1"/>
      <c r="K72" s="1"/>
      <c r="L72" s="2" t="str">
        <f>IF($AB72=1,W72,IF($AB73=1,W73,IF($AB74=1,W74,W75)))</f>
        <v>Japan</v>
      </c>
      <c r="M72" s="2">
        <f>IF($AB72=1,X72,IF($AB73=1,X73,IF($AB74=1,X74,X75)))</f>
        <v>7</v>
      </c>
      <c r="N72" s="2">
        <f>IF($AB72=1,Y72,IF($AB73=1,Y73,IF($AB74=1,Y74,Y75)))</f>
        <v>5</v>
      </c>
      <c r="O72" s="2">
        <f>IF($AB72=1,Z72,IF($AB73=1,Z73,IF($AB74=1,Z74,Z75)))</f>
        <v>2</v>
      </c>
      <c r="P72" s="2">
        <f>IF($AB72=1,AA72,IF($AB73=1,AA73,IF($AB74=1,AA74,AA75)))</f>
        <v>3</v>
      </c>
      <c r="R72" s="1"/>
      <c r="S72" s="1"/>
      <c r="T72" s="1"/>
      <c r="U72" s="1"/>
      <c r="V72" s="1"/>
      <c r="W72" s="3" t="s">
        <v>123</v>
      </c>
      <c r="X72" s="1">
        <f>R73+R75+S77</f>
        <v>7</v>
      </c>
      <c r="Y72" s="1">
        <f>T73+T75+U77</f>
        <v>5</v>
      </c>
      <c r="Z72" s="1">
        <f>U73+U75+T77</f>
        <v>2</v>
      </c>
      <c r="AA72" s="1">
        <f>Y72-Z72</f>
        <v>3</v>
      </c>
      <c r="AB72" s="1">
        <f>IF(LARGE(AC72:AC75,1)=AC72,1,IF(LARGE(AC72:AC75,2)=AC72,2,IF(LARGE(AC72:AC75,3)=AC72,3,4)))</f>
        <v>1</v>
      </c>
      <c r="AC72" s="6">
        <f>X72*1000000000000+AA72*1000000000+Y72*1000000+AE72*1000+AD72</f>
        <v>7003005000000</v>
      </c>
      <c r="AD72" s="5"/>
      <c r="AE72" s="1">
        <f>IF(AND(X72=X73,AND(AA72=AA73,Y72=Y73)),T73-U73,0)+IF(AND(X72=X74,AND(AA72=AA74,Y72=Y74)),T75-U75,0)+IF(AND(X72=X75,AND(AA72=AA72,Y72=Y75)),U77-T77,0)</f>
        <v>0</v>
      </c>
      <c r="AF72" s="1"/>
      <c r="AH72" s="1"/>
      <c r="AI72" s="1"/>
      <c r="AM72" s="1"/>
      <c r="AO72" s="1"/>
      <c r="AP72" s="1"/>
      <c r="AQ72" s="1"/>
      <c r="AR72" s="1"/>
      <c r="AS72" s="34"/>
      <c r="AT72" s="34"/>
      <c r="AU72" s="34"/>
      <c r="AV72" s="1"/>
      <c r="AW72" s="1"/>
      <c r="AY72" s="1"/>
      <c r="AZ72" s="1"/>
      <c r="BA72" s="10"/>
      <c r="BB72" s="11"/>
      <c r="BC72" s="10"/>
      <c r="BD72" s="1"/>
      <c r="BE72" s="1"/>
      <c r="BF72" s="1"/>
      <c r="BG72" s="1"/>
      <c r="BH72" s="1"/>
      <c r="BL72" s="1"/>
      <c r="BM72" s="1"/>
      <c r="BN72" s="1"/>
      <c r="BO72" s="1"/>
      <c r="BP72" s="1"/>
      <c r="BT72" s="1"/>
      <c r="BU72" s="1"/>
      <c r="BV72" s="1"/>
      <c r="BW72" s="1"/>
      <c r="BX72" s="1"/>
      <c r="CB72" s="1"/>
      <c r="CC72" s="1"/>
      <c r="CD72" s="1"/>
      <c r="CE72" s="1"/>
      <c r="CF72" s="1"/>
      <c r="CJ72" s="1"/>
      <c r="CK72" s="1"/>
      <c r="CL72" s="1"/>
      <c r="CM72" s="1"/>
      <c r="CN72" s="1"/>
      <c r="CR72" s="1"/>
      <c r="CS72" s="1"/>
      <c r="CT72" s="1"/>
      <c r="CU72" s="1"/>
      <c r="CV72" s="1"/>
      <c r="CZ72" s="1"/>
      <c r="DA72" s="1"/>
      <c r="DB72" s="1"/>
      <c r="DC72" s="1"/>
      <c r="DD72" s="1"/>
      <c r="DH72" s="1"/>
      <c r="DI72" s="1"/>
      <c r="DJ72" s="1"/>
      <c r="DK72" s="1"/>
      <c r="DL72" s="1"/>
      <c r="DP72" s="1"/>
      <c r="DQ72" s="1"/>
      <c r="DR72" s="1"/>
      <c r="DS72" s="1"/>
      <c r="DT72" s="1"/>
      <c r="DX72" s="1"/>
      <c r="DY72" s="1"/>
      <c r="DZ72" s="1"/>
      <c r="EA72" s="1"/>
      <c r="EB72" s="1"/>
      <c r="EF72" s="1"/>
      <c r="EG72" s="1"/>
      <c r="EH72" s="1"/>
      <c r="EI72" s="1"/>
      <c r="EJ72" s="1"/>
      <c r="EN72" s="1"/>
      <c r="EO72" s="1"/>
      <c r="EP72" s="1"/>
      <c r="EQ72" s="1"/>
      <c r="ER72" s="1"/>
      <c r="EV72" s="1"/>
      <c r="EW72" s="1"/>
      <c r="EX72" s="1"/>
      <c r="EY72" s="1"/>
      <c r="EZ72" s="1"/>
      <c r="FD72" s="1"/>
      <c r="FE72" s="1"/>
      <c r="FF72" s="1"/>
      <c r="FG72" s="1"/>
      <c r="FH72" s="1"/>
      <c r="FL72" s="1"/>
      <c r="FM72" s="1"/>
      <c r="FN72" s="1"/>
      <c r="FO72" s="1"/>
      <c r="FP72" s="1"/>
      <c r="FQ72" s="10"/>
      <c r="FR72" s="10"/>
      <c r="FS72" s="10"/>
      <c r="FT72" s="1"/>
    </row>
    <row r="73" spans="1:176" ht="13.5">
      <c r="A73" s="7">
        <v>37411.458333333336</v>
      </c>
      <c r="B73" s="4" t="s">
        <v>86</v>
      </c>
      <c r="C73" s="3" t="str">
        <f>W72</f>
        <v>Japan</v>
      </c>
      <c r="D73" s="3" t="s">
        <v>17</v>
      </c>
      <c r="E73" s="3" t="str">
        <f>W73</f>
        <v>Belgien</v>
      </c>
      <c r="F73" s="1"/>
      <c r="G73" s="33">
        <v>2</v>
      </c>
      <c r="H73" s="33" t="s">
        <v>18</v>
      </c>
      <c r="I73" s="33">
        <v>2</v>
      </c>
      <c r="J73" s="11" t="s">
        <v>19</v>
      </c>
      <c r="K73" s="1"/>
      <c r="L73" s="2" t="str">
        <f>IF($AB72=2,W72,IF($AB73=2,W73,IF($AB74=2,W74,W75)))</f>
        <v>Belgien</v>
      </c>
      <c r="M73" s="2">
        <f>IF($AB72=2,X72,IF($AB73=2,X73,IF($AB74=2,X74,X75)))</f>
        <v>5</v>
      </c>
      <c r="N73" s="2">
        <f>IF($AB72=2,Y72,IF($AB73=2,Y73,IF($AB74=2,Y74,Y75)))</f>
        <v>6</v>
      </c>
      <c r="O73" s="2">
        <f>IF($AB72=2,Z72,IF($AB73=2,Z73,IF($AB74=2,Z74,Z75)))</f>
        <v>5</v>
      </c>
      <c r="P73" s="2">
        <f>IF($AB72=2,AA72,IF($AB73=2,AA73,IF($AB74=2,AA74,AA75)))</f>
        <v>1</v>
      </c>
      <c r="R73" s="1">
        <f aca="true" t="shared" si="408" ref="R73:R78">IF(G73="",0,IF(J73=$C$117,IF(G73&gt;I73,3,IF(G73=I73,1,0)),0))</f>
        <v>1</v>
      </c>
      <c r="S73" s="1">
        <f aca="true" t="shared" si="409" ref="S73:S78">IF(I73="",0,IF(J73=$C$117,IF(G73&lt;I73,3,IF(G73=I73,1,0)),0))</f>
        <v>1</v>
      </c>
      <c r="T73" s="1">
        <f aca="true" t="shared" si="410" ref="T73:T78">IF(J73=$C$117,G73,0)</f>
        <v>2</v>
      </c>
      <c r="U73" s="1">
        <f aca="true" t="shared" si="411" ref="U73:U78">IF(J73=$C$117,I73,0)</f>
        <v>2</v>
      </c>
      <c r="V73" s="1"/>
      <c r="W73" s="3" t="s">
        <v>124</v>
      </c>
      <c r="X73" s="1">
        <f>S73+S76+R78</f>
        <v>5</v>
      </c>
      <c r="Y73" s="1">
        <f>U73+U76+T78</f>
        <v>6</v>
      </c>
      <c r="Z73" s="1">
        <f>T73+T76+U78</f>
        <v>5</v>
      </c>
      <c r="AA73" s="1">
        <f>Y73-Z73</f>
        <v>1</v>
      </c>
      <c r="AB73" s="1">
        <f>IF(LARGE(AC72:AC75,1)=AC73,1,IF(LARGE(AC72:AC75,2)=AC73,2,IF(LARGE(AC72:AC75,3)=AC73,3,4)))</f>
        <v>2</v>
      </c>
      <c r="AC73" s="6">
        <f>X73*1000000000000+AA73*1000000000+Y73*1000000+AE73*1000+AD73</f>
        <v>5001006000000</v>
      </c>
      <c r="AD73" s="5"/>
      <c r="AE73" s="1">
        <f>IF(AND(X73=X72,AND(AA73=AA72,Y73=Y72)),U73-T73,0)+IF(AND(X73=X74,AND(AA73=AA74,Y73=Y74)),T78-U78,0)+IF(AND(X73=X75,AND(AA73=AA75,Y73=Y75)),U76-T76,0)</f>
        <v>0</v>
      </c>
      <c r="AF73" s="1"/>
      <c r="AG73" s="1" t="str">
        <f aca="true" t="shared" si="412" ref="AG73:AG78">$C73</f>
        <v>Japan</v>
      </c>
      <c r="AH73" s="1" t="str">
        <f aca="true" t="shared" si="413" ref="AH73:AH78">$E73</f>
        <v>Belgien</v>
      </c>
      <c r="AI73" s="1"/>
      <c r="AJ73" s="5">
        <v>0</v>
      </c>
      <c r="AK73" s="5" t="s">
        <v>18</v>
      </c>
      <c r="AL73" s="5">
        <v>2</v>
      </c>
      <c r="AM73" s="1">
        <f aca="true" t="shared" si="414" ref="AM73:AM78">IF(AND($G73=AJ73,$I73=AL73),3,IF(OR($G73-$I73=AJ73-AL73,$I73-$G73=AL73-AJ73),2,IF(OR(AND($G73=$I73,AJ73=AL73),AND($G73&gt;$I73,AJ73&gt;AL73),AND($G73&lt;$I73,AJ73&lt;AL73)),1,0)))</f>
        <v>0</v>
      </c>
      <c r="AO73" s="1"/>
      <c r="AP73" s="1" t="str">
        <f t="shared" si="195"/>
        <v>Japan</v>
      </c>
      <c r="AQ73" s="1" t="str">
        <f t="shared" si="196"/>
        <v>Belgien</v>
      </c>
      <c r="AR73" s="1"/>
      <c r="AS73" s="33">
        <v>0</v>
      </c>
      <c r="AT73" s="33">
        <v>0</v>
      </c>
      <c r="AU73" s="33">
        <v>0</v>
      </c>
      <c r="AV73" s="1">
        <f aca="true" t="shared" si="415" ref="AV73:AV78">IF(AND($G73=AS73,$I73=AU73),3,IF(OR($G73-$I73=AS73-AU73,$I73-$G73=AU73-AS73),2,IF(OR(AND($G73=$I73,AS73=AU73),AND($G73&gt;$I73,AS73&gt;AU73),AND($G73&lt;$I73,AS73&lt;AU73)),1,0)))</f>
        <v>2</v>
      </c>
      <c r="AW73" s="1"/>
      <c r="AX73" s="1" t="str">
        <f aca="true" t="shared" si="416" ref="AX73:AX78">$C73</f>
        <v>Japan</v>
      </c>
      <c r="AY73" s="1" t="str">
        <f aca="true" t="shared" si="417" ref="AY73:AY78">$E73</f>
        <v>Belgien</v>
      </c>
      <c r="AZ73" s="1"/>
      <c r="BA73" s="5">
        <v>0</v>
      </c>
      <c r="BB73" s="5" t="s">
        <v>18</v>
      </c>
      <c r="BC73" s="5">
        <v>2</v>
      </c>
      <c r="BD73" s="1">
        <f aca="true" t="shared" si="418" ref="BD73:BD78">IF(AND($G73=BA73,$I73=BC73),3,IF(OR($G73-$I73=BA73-BC73,$I73-$G73=BC73-BA73),2,IF(OR(AND($G73=$I73,BA73=BC73),AND($G73&gt;$I73,BA73&gt;BC73),AND($G73&lt;$I73,BA73&lt;BC73)),1,0)))</f>
        <v>0</v>
      </c>
      <c r="BE73" s="1"/>
      <c r="BF73" s="1" t="str">
        <f aca="true" t="shared" si="419" ref="BF73:BF78">$C73</f>
        <v>Japan</v>
      </c>
      <c r="BG73" s="1" t="str">
        <f aca="true" t="shared" si="420" ref="BG73:BG78">$E73</f>
        <v>Belgien</v>
      </c>
      <c r="BH73" s="1"/>
      <c r="BI73" s="5">
        <v>0</v>
      </c>
      <c r="BJ73" s="5" t="s">
        <v>18</v>
      </c>
      <c r="BK73" s="5">
        <v>3</v>
      </c>
      <c r="BL73" s="1">
        <f aca="true" t="shared" si="421" ref="BL73:BL78">IF(AND($G73=BI73,$I73=BK73),3,IF(OR($G73-$I73=BI73-BK73,$I73-$G73=BK73-BI73),2,IF(OR(AND($G73=$I73,BI73=BK73),AND($G73&gt;$I73,BI73&gt;BK73),AND($G73&lt;$I73,BI73&lt;BK73)),1,0)))</f>
        <v>0</v>
      </c>
      <c r="BM73" s="1"/>
      <c r="BN73" s="1" t="str">
        <f t="shared" si="204"/>
        <v>Japan</v>
      </c>
      <c r="BO73" s="1" t="str">
        <f t="shared" si="205"/>
        <v>Belgien</v>
      </c>
      <c r="BP73" s="1"/>
      <c r="BQ73" s="5">
        <v>0</v>
      </c>
      <c r="BR73" s="5" t="s">
        <v>18</v>
      </c>
      <c r="BS73" s="5">
        <v>6</v>
      </c>
      <c r="BT73" s="1">
        <f aca="true" t="shared" si="422" ref="BT73:BT78">IF(AND($G73=BQ73,$I73=BS73),3,IF(OR($G73-$I73=BQ73-BS73,$I73-$G73=BS73-BQ73),2,IF(OR(AND($G73=$I73,BQ73=BS73),AND($G73&gt;$I73,BQ73&gt;BS73),AND($G73&lt;$I73,BQ73&lt;BS73)),1,0)))</f>
        <v>0</v>
      </c>
      <c r="BU73" s="1"/>
      <c r="BV73" s="1" t="str">
        <f aca="true" t="shared" si="423" ref="BV73:BV78">$C73</f>
        <v>Japan</v>
      </c>
      <c r="BW73" s="1" t="str">
        <f aca="true" t="shared" si="424" ref="BW73:BW78">$E73</f>
        <v>Belgien</v>
      </c>
      <c r="BX73" s="1"/>
      <c r="BY73" s="5">
        <v>5</v>
      </c>
      <c r="BZ73" s="5" t="s">
        <v>18</v>
      </c>
      <c r="CA73" s="5">
        <v>0</v>
      </c>
      <c r="CB73" s="1">
        <f aca="true" t="shared" si="425" ref="CB73:CB78">IF(AND($G73=BY73,$I73=CA73),3,IF(OR($G73-$I73=BY73-CA73,$I73-$G73=CA73-BY73),2,IF(OR(AND($G73=$I73,BY73=CA73),AND($G73&gt;$I73,BY73&gt;CA73),AND($G73&lt;$I73,BY73&lt;CA73)),1,0)))</f>
        <v>0</v>
      </c>
      <c r="CC73" s="1"/>
      <c r="CD73" s="1" t="str">
        <f aca="true" t="shared" si="426" ref="CD73:CD78">$C73</f>
        <v>Japan</v>
      </c>
      <c r="CE73" s="1" t="str">
        <f aca="true" t="shared" si="427" ref="CE73:CE78">$E73</f>
        <v>Belgien</v>
      </c>
      <c r="CF73" s="1"/>
      <c r="CG73" s="5">
        <v>0</v>
      </c>
      <c r="CH73" s="5" t="s">
        <v>18</v>
      </c>
      <c r="CI73" s="5">
        <v>7</v>
      </c>
      <c r="CJ73" s="1">
        <f aca="true" t="shared" si="428" ref="CJ73:CJ78">IF(AND($G73=CG73,$I73=CI73),3,IF(OR($G73-$I73=CG73-CI73,$I73-$G73=CI73-CG73),2,IF(OR(AND($G73=$I73,CG73=CI73),AND($G73&gt;$I73,CG73&gt;CI73),AND($G73&lt;$I73,CG73&lt;CI73)),1,0)))</f>
        <v>0</v>
      </c>
      <c r="CK73" s="1"/>
      <c r="CL73" s="1" t="str">
        <f aca="true" t="shared" si="429" ref="CL73:CL78">$C73</f>
        <v>Japan</v>
      </c>
      <c r="CM73" s="1" t="str">
        <f aca="true" t="shared" si="430" ref="CM73:CM78">$E73</f>
        <v>Belgien</v>
      </c>
      <c r="CN73" s="1"/>
      <c r="CO73" s="5">
        <v>0</v>
      </c>
      <c r="CP73" s="5" t="s">
        <v>18</v>
      </c>
      <c r="CQ73" s="5">
        <v>3</v>
      </c>
      <c r="CR73" s="1">
        <f aca="true" t="shared" si="431" ref="CR73:CR78">IF(AND($G73=CO73,$I73=CQ73),3,IF(OR($G73-$I73=CO73-CQ73,$I73-$G73=CQ73-CO73),2,IF(OR(AND($G73=$I73,CO73=CQ73),AND($G73&gt;$I73,CO73&gt;CQ73),AND($G73&lt;$I73,CO73&lt;CQ73)),1,0)))</f>
        <v>0</v>
      </c>
      <c r="CS73" s="1"/>
      <c r="CT73" s="1" t="str">
        <f aca="true" t="shared" si="432" ref="CT73:CT78">$C73</f>
        <v>Japan</v>
      </c>
      <c r="CU73" s="1" t="str">
        <f aca="true" t="shared" si="433" ref="CU73:CU78">$E73</f>
        <v>Belgien</v>
      </c>
      <c r="CV73" s="1"/>
      <c r="CW73" s="5">
        <v>8</v>
      </c>
      <c r="CX73" s="5" t="s">
        <v>18</v>
      </c>
      <c r="CY73" s="5">
        <v>3</v>
      </c>
      <c r="CZ73" s="1">
        <f aca="true" t="shared" si="434" ref="CZ73:CZ78">IF(AND($G73=CW73,$I73=CY73),3,IF(OR($G73-$I73=CW73-CY73,$I73-$G73=CY73-CW73),2,IF(OR(AND($G73=$I73,CW73=CY73),AND($G73&gt;$I73,CW73&gt;CY73),AND($G73&lt;$I73,CW73&lt;CY73)),1,0)))</f>
        <v>0</v>
      </c>
      <c r="DA73" s="1"/>
      <c r="DB73" s="1" t="str">
        <f aca="true" t="shared" si="435" ref="DB73:DB78">$C73</f>
        <v>Japan</v>
      </c>
      <c r="DC73" s="1" t="str">
        <f aca="true" t="shared" si="436" ref="DC73:DC78">$E73</f>
        <v>Belgien</v>
      </c>
      <c r="DD73" s="1"/>
      <c r="DE73" s="5">
        <v>1</v>
      </c>
      <c r="DF73" s="5" t="s">
        <v>18</v>
      </c>
      <c r="DG73" s="5">
        <v>1</v>
      </c>
      <c r="DH73" s="1">
        <f aca="true" t="shared" si="437" ref="DH73:DH78">IF(AND($G73=DE73,$I73=DG73),3,IF(OR($G73-$I73=DE73-DG73,$I73-$G73=DG73-DE73),2,IF(OR(AND($G73=$I73,DE73=DG73),AND($G73&gt;$I73,DE73&gt;DG73),AND($G73&lt;$I73,DE73&lt;DG73)),1,0)))</f>
        <v>2</v>
      </c>
      <c r="DI73" s="1"/>
      <c r="DJ73" s="1" t="str">
        <f aca="true" t="shared" si="438" ref="DJ73:DJ78">$C73</f>
        <v>Japan</v>
      </c>
      <c r="DK73" s="1" t="str">
        <f aca="true" t="shared" si="439" ref="DK73:DK78">$E73</f>
        <v>Belgien</v>
      </c>
      <c r="DL73" s="1"/>
      <c r="DM73" s="5">
        <v>6</v>
      </c>
      <c r="DN73" s="5" t="s">
        <v>18</v>
      </c>
      <c r="DO73" s="5">
        <v>4</v>
      </c>
      <c r="DP73" s="1">
        <f aca="true" t="shared" si="440" ref="DP73:DP78">IF(AND($G73=DM73,$I73=DO73),3,IF(OR($G73-$I73=DM73-DO73,$I73-$G73=DO73-DM73),2,IF(OR(AND($G73=$I73,DM73=DO73),AND($G73&gt;$I73,DM73&gt;DO73),AND($G73&lt;$I73,DM73&lt;DO73)),1,0)))</f>
        <v>0</v>
      </c>
      <c r="DQ73" s="1"/>
      <c r="DR73" s="1" t="str">
        <f aca="true" t="shared" si="441" ref="DR73:DR78">$C73</f>
        <v>Japan</v>
      </c>
      <c r="DS73" s="1" t="str">
        <f aca="true" t="shared" si="442" ref="DS73:DS78">$E73</f>
        <v>Belgien</v>
      </c>
      <c r="DT73" s="1"/>
      <c r="DU73" s="5">
        <v>6</v>
      </c>
      <c r="DV73" s="5" t="s">
        <v>18</v>
      </c>
      <c r="DW73" s="5">
        <v>5</v>
      </c>
      <c r="DX73" s="1">
        <f aca="true" t="shared" si="443" ref="DX73:DX78">IF(AND($G73=DU73,$I73=DW73),3,IF(OR($G73-$I73=DU73-DW73,$I73-$G73=DW73-DU73),2,IF(OR(AND($G73=$I73,DU73=DW73),AND($G73&gt;$I73,DU73&gt;DW73),AND($G73&lt;$I73,DU73&lt;DW73)),1,0)))</f>
        <v>0</v>
      </c>
      <c r="DY73" s="1"/>
      <c r="DZ73" s="1" t="str">
        <f t="shared" si="228"/>
        <v>Japan</v>
      </c>
      <c r="EA73" s="1" t="str">
        <f t="shared" si="229"/>
        <v>Belgien</v>
      </c>
      <c r="EB73" s="1"/>
      <c r="EC73" s="5">
        <v>2</v>
      </c>
      <c r="ED73" s="5" t="s">
        <v>18</v>
      </c>
      <c r="EE73" s="5">
        <v>1</v>
      </c>
      <c r="EF73" s="1">
        <f aca="true" t="shared" si="444" ref="EF73:EF78">IF(AND($G73=EC73,$I73=EE73),3,IF(OR($G73-$I73=EC73-EE73,$I73-$G73=EE73-EC73),2,IF(OR(AND($G73=$I73,EC73=EE73),AND($G73&gt;$I73,EC73&gt;EE73),AND($G73&lt;$I73,EC73&lt;EE73)),1,0)))</f>
        <v>0</v>
      </c>
      <c r="EG73" s="1"/>
      <c r="EH73" s="1" t="str">
        <f aca="true" t="shared" si="445" ref="EH73:EH78">$C73</f>
        <v>Japan</v>
      </c>
      <c r="EI73" s="1" t="str">
        <f aca="true" t="shared" si="446" ref="EI73:EI78">$E73</f>
        <v>Belgien</v>
      </c>
      <c r="EJ73" s="1"/>
      <c r="EK73" s="5">
        <v>1</v>
      </c>
      <c r="EL73" s="5" t="s">
        <v>18</v>
      </c>
      <c r="EM73" s="5">
        <v>2</v>
      </c>
      <c r="EN73" s="1">
        <f aca="true" t="shared" si="447" ref="EN73:EN78">IF(AND($G73=EK73,$I73=EM73),3,IF(OR($G73-$I73=EK73-EM73,$I73-$G73=EM73-EK73),2,IF(OR(AND($G73=$I73,EK73=EM73),AND($G73&gt;$I73,EK73&gt;EM73),AND($G73&lt;$I73,EK73&lt;EM73)),1,0)))</f>
        <v>0</v>
      </c>
      <c r="EO73" s="1"/>
      <c r="EP73" s="1" t="str">
        <f aca="true" t="shared" si="448" ref="EP73:EP78">$C73</f>
        <v>Japan</v>
      </c>
      <c r="EQ73" s="1" t="str">
        <f aca="true" t="shared" si="449" ref="EQ73:EQ78">$E73</f>
        <v>Belgien</v>
      </c>
      <c r="ER73" s="1"/>
      <c r="ES73" s="5">
        <v>2</v>
      </c>
      <c r="ET73" s="5" t="s">
        <v>18</v>
      </c>
      <c r="EU73" s="5">
        <v>2</v>
      </c>
      <c r="EV73" s="1">
        <f aca="true" t="shared" si="450" ref="EV73:EV78">IF(AND($G73=ES73,$I73=EU73),3,IF(OR($G73-$I73=ES73-EU73,$I73-$G73=EU73-ES73),2,IF(OR(AND($G73=$I73,ES73=EU73),AND($G73&gt;$I73,ES73&gt;EU73),AND($G73&lt;$I73,ES73&lt;EU73)),1,0)))</f>
        <v>3</v>
      </c>
      <c r="EW73" s="1"/>
      <c r="EX73" s="1" t="str">
        <f t="shared" si="237"/>
        <v>Japan</v>
      </c>
      <c r="EY73" s="1" t="str">
        <f t="shared" si="238"/>
        <v>Belgien</v>
      </c>
      <c r="EZ73" s="1"/>
      <c r="FA73" s="5">
        <f aca="true" ca="1" t="shared" si="451" ref="FA73:FA78">IF($A$117="",0,INT(RAND()*10))</f>
        <v>2</v>
      </c>
      <c r="FB73" s="5" t="s">
        <v>18</v>
      </c>
      <c r="FC73" s="5">
        <f aca="true" ca="1" t="shared" si="452" ref="FC73:FC78">IF($A$117="",0,INT(RAND()*10))</f>
        <v>1</v>
      </c>
      <c r="FD73" s="1">
        <f aca="true" t="shared" si="453" ref="FD73:FD78">IF(AND($G73=FA73,$I73=FC73),3,IF(OR($G73-$I73=FA73-FC73,$I73-$G73=FC73-FA73),2,IF(OR(AND($G73=$I73,FA73=FC73),AND($G73&gt;$I73,FA73&gt;FC73),AND($G73&lt;$I73,FA73&lt;FC73)),1,0)))</f>
        <v>0</v>
      </c>
      <c r="FE73" s="1"/>
      <c r="FF73" s="1" t="str">
        <f t="shared" si="242"/>
        <v>Japan</v>
      </c>
      <c r="FG73" s="1" t="str">
        <f t="shared" si="243"/>
        <v>Belgien</v>
      </c>
      <c r="FH73" s="1"/>
      <c r="FI73" s="5">
        <f aca="true" ca="1" t="shared" si="454" ref="FI73:FI78">IF($A$117="",0,INT(RAND()*10))</f>
        <v>6</v>
      </c>
      <c r="FJ73" s="5" t="s">
        <v>18</v>
      </c>
      <c r="FK73" s="5">
        <f aca="true" ca="1" t="shared" si="455" ref="FK73:FK78">IF($A$117="",0,INT(RAND()*10))</f>
        <v>4</v>
      </c>
      <c r="FL73" s="1">
        <f aca="true" t="shared" si="456" ref="FL73:FL78">IF(AND($G73=FI73,$I73=FK73),3,IF(OR($G73-$I73=FI73-FK73,$I73-$G73=FK73-FI73),2,IF(OR(AND($G73=$I73,FI73=FK73),AND($G73&gt;$I73,FI73&gt;FK73),AND($G73&lt;$I73,FI73&lt;FK73)),1,0)))</f>
        <v>0</v>
      </c>
      <c r="FM73" s="1"/>
      <c r="FN73" s="1" t="str">
        <f aca="true" t="shared" si="457" ref="FN73:FN78">$C73</f>
        <v>Japan</v>
      </c>
      <c r="FO73" s="1" t="str">
        <f aca="true" t="shared" si="458" ref="FO73:FO78">$E73</f>
        <v>Belgien</v>
      </c>
      <c r="FP73" s="1"/>
      <c r="FQ73" s="5">
        <f t="shared" si="406"/>
        <v>2</v>
      </c>
      <c r="FR73" s="5" t="s">
        <v>18</v>
      </c>
      <c r="FS73" s="5">
        <f t="shared" si="407"/>
        <v>2</v>
      </c>
      <c r="FT73" s="1">
        <f aca="true" t="shared" si="459" ref="FT73:FT78">IF(AND($G73=FQ73,$I73=FS73),3,IF(OR($G73-$I73=FQ73-FS73,$I73-$G73=FS73-FQ73),2,IF(OR(AND($G73=$I73,FQ73=FS73),AND($G73&gt;$I73,FQ73&gt;FS73),AND($G73&lt;$I73,FQ73&lt;FS73)),1,0)))</f>
        <v>3</v>
      </c>
    </row>
    <row r="74" spans="1:176" ht="13.5">
      <c r="A74" s="7">
        <v>37412.354166666664</v>
      </c>
      <c r="B74" s="4" t="s">
        <v>100</v>
      </c>
      <c r="C74" s="3" t="str">
        <f>W74</f>
        <v>Russland</v>
      </c>
      <c r="D74" s="3" t="s">
        <v>17</v>
      </c>
      <c r="E74" s="3" t="str">
        <f>W75</f>
        <v>Tunesien</v>
      </c>
      <c r="F74" s="1"/>
      <c r="G74" s="33">
        <v>2</v>
      </c>
      <c r="H74" s="33" t="s">
        <v>18</v>
      </c>
      <c r="I74" s="33">
        <v>0</v>
      </c>
      <c r="J74" s="11" t="s">
        <v>19</v>
      </c>
      <c r="K74" s="1"/>
      <c r="L74" s="2" t="str">
        <f>IF($AB72=3,W72,IF($AB73=3,W73,IF($AB74=3,W74,W75)))</f>
        <v>Russland</v>
      </c>
      <c r="M74" s="2">
        <f>IF($AB72=3,X72,IF($AB73=3,X73,IF($AB74=3,X74,X75)))</f>
        <v>3</v>
      </c>
      <c r="N74" s="2">
        <f>IF($AB72=3,Y72,IF($AB73=3,Y73,IF($AB74=3,Y74,Y75)))</f>
        <v>4</v>
      </c>
      <c r="O74" s="2">
        <f>IF($AB72=3,Z72,IF($AB73=3,Z73,IF($AB74=3,Z74,Z75)))</f>
        <v>4</v>
      </c>
      <c r="P74" s="2">
        <f>IF($AB72=3,AA72,IF($AB73=3,AA73,IF($AB74=3,AA74,AA75)))</f>
        <v>0</v>
      </c>
      <c r="R74" s="1">
        <f t="shared" si="408"/>
        <v>3</v>
      </c>
      <c r="S74" s="1">
        <f t="shared" si="409"/>
        <v>0</v>
      </c>
      <c r="T74" s="1">
        <f t="shared" si="410"/>
        <v>2</v>
      </c>
      <c r="U74" s="1">
        <f t="shared" si="411"/>
        <v>0</v>
      </c>
      <c r="V74" s="1"/>
      <c r="W74" s="3" t="s">
        <v>125</v>
      </c>
      <c r="X74" s="1">
        <f>R74+S75+S78</f>
        <v>3</v>
      </c>
      <c r="Y74" s="1">
        <f>T74+U75+U78</f>
        <v>4</v>
      </c>
      <c r="Z74" s="1">
        <f>U74+T75+T78</f>
        <v>4</v>
      </c>
      <c r="AA74" s="1">
        <f>Y74-Z74</f>
        <v>0</v>
      </c>
      <c r="AB74" s="1">
        <f>IF(LARGE(AC72:AC75,1)=AC74,1,IF(LARGE(AC72:AC75,2)=AC74,2,IF(LARGE(AC72:AC75,3)=AC74,3,4)))</f>
        <v>3</v>
      </c>
      <c r="AC74" s="6">
        <f>X74*1000000000000+AA74*1000000000+Y74*1000000+AE74*1000+AD74</f>
        <v>3000004000000</v>
      </c>
      <c r="AD74" s="5"/>
      <c r="AE74" s="1">
        <f>IF(AND(X74=X72,AND(AA74=AA72,Y74=Y72)),U75-T75,0)+IF(AND(X74=X73,AND(AA74=AA73,Y74=Y73)),U78-T78,0)+IF(AND(X74=X75,AND(AA74=AA75,Y74=Y75)),T74-U74,0)</f>
        <v>0</v>
      </c>
      <c r="AF74" s="1"/>
      <c r="AG74" s="1" t="str">
        <f t="shared" si="412"/>
        <v>Russland</v>
      </c>
      <c r="AH74" s="1" t="str">
        <f t="shared" si="413"/>
        <v>Tunesien</v>
      </c>
      <c r="AI74" s="1"/>
      <c r="AJ74" s="5">
        <v>3</v>
      </c>
      <c r="AK74" s="5" t="s">
        <v>18</v>
      </c>
      <c r="AL74" s="5">
        <v>0</v>
      </c>
      <c r="AM74" s="1">
        <f t="shared" si="414"/>
        <v>1</v>
      </c>
      <c r="AO74" s="1"/>
      <c r="AP74" s="1" t="str">
        <f t="shared" si="195"/>
        <v>Russland</v>
      </c>
      <c r="AQ74" s="1" t="str">
        <f t="shared" si="196"/>
        <v>Tunesien</v>
      </c>
      <c r="AR74" s="1"/>
      <c r="AS74" s="33">
        <v>0</v>
      </c>
      <c r="AT74" s="33" t="s">
        <v>18</v>
      </c>
      <c r="AU74" s="33">
        <v>0</v>
      </c>
      <c r="AV74" s="1">
        <f t="shared" si="415"/>
        <v>0</v>
      </c>
      <c r="AW74" s="1"/>
      <c r="AX74" s="1" t="str">
        <f t="shared" si="416"/>
        <v>Russland</v>
      </c>
      <c r="AY74" s="1" t="str">
        <f t="shared" si="417"/>
        <v>Tunesien</v>
      </c>
      <c r="AZ74" s="1"/>
      <c r="BA74" s="5">
        <v>2</v>
      </c>
      <c r="BB74" s="5" t="s">
        <v>18</v>
      </c>
      <c r="BC74" s="5">
        <v>0</v>
      </c>
      <c r="BD74" s="1">
        <f t="shared" si="418"/>
        <v>3</v>
      </c>
      <c r="BE74" s="1"/>
      <c r="BF74" s="1" t="str">
        <f t="shared" si="419"/>
        <v>Russland</v>
      </c>
      <c r="BG74" s="1" t="str">
        <f t="shared" si="420"/>
        <v>Tunesien</v>
      </c>
      <c r="BH74" s="1"/>
      <c r="BI74" s="5">
        <v>5</v>
      </c>
      <c r="BJ74" s="5" t="s">
        <v>18</v>
      </c>
      <c r="BK74" s="5">
        <v>0</v>
      </c>
      <c r="BL74" s="1">
        <f t="shared" si="421"/>
        <v>1</v>
      </c>
      <c r="BM74" s="1"/>
      <c r="BN74" s="1" t="str">
        <f t="shared" si="204"/>
        <v>Russland</v>
      </c>
      <c r="BO74" s="1" t="str">
        <f t="shared" si="205"/>
        <v>Tunesien</v>
      </c>
      <c r="BP74" s="1"/>
      <c r="BQ74" s="5">
        <v>3</v>
      </c>
      <c r="BR74" s="5" t="s">
        <v>18</v>
      </c>
      <c r="BS74" s="5">
        <v>9</v>
      </c>
      <c r="BT74" s="1">
        <f t="shared" si="422"/>
        <v>0</v>
      </c>
      <c r="BU74" s="1"/>
      <c r="BV74" s="1" t="str">
        <f t="shared" si="423"/>
        <v>Russland</v>
      </c>
      <c r="BW74" s="1" t="str">
        <f t="shared" si="424"/>
        <v>Tunesien</v>
      </c>
      <c r="BX74" s="1"/>
      <c r="BY74" s="5">
        <v>4</v>
      </c>
      <c r="BZ74" s="5" t="s">
        <v>18</v>
      </c>
      <c r="CA74" s="5">
        <v>7</v>
      </c>
      <c r="CB74" s="1">
        <f t="shared" si="425"/>
        <v>0</v>
      </c>
      <c r="CC74" s="1"/>
      <c r="CD74" s="1" t="str">
        <f t="shared" si="426"/>
        <v>Russland</v>
      </c>
      <c r="CE74" s="1" t="str">
        <f t="shared" si="427"/>
        <v>Tunesien</v>
      </c>
      <c r="CF74" s="1"/>
      <c r="CG74" s="5">
        <v>7</v>
      </c>
      <c r="CH74" s="5" t="s">
        <v>18</v>
      </c>
      <c r="CI74" s="5">
        <v>2</v>
      </c>
      <c r="CJ74" s="1">
        <f t="shared" si="428"/>
        <v>1</v>
      </c>
      <c r="CK74" s="1"/>
      <c r="CL74" s="1" t="str">
        <f t="shared" si="429"/>
        <v>Russland</v>
      </c>
      <c r="CM74" s="1" t="str">
        <f t="shared" si="430"/>
        <v>Tunesien</v>
      </c>
      <c r="CN74" s="1"/>
      <c r="CO74" s="5">
        <v>8</v>
      </c>
      <c r="CP74" s="5" t="s">
        <v>18</v>
      </c>
      <c r="CQ74" s="5">
        <v>5</v>
      </c>
      <c r="CR74" s="1">
        <f t="shared" si="431"/>
        <v>1</v>
      </c>
      <c r="CS74" s="1"/>
      <c r="CT74" s="1" t="str">
        <f t="shared" si="432"/>
        <v>Russland</v>
      </c>
      <c r="CU74" s="1" t="str">
        <f t="shared" si="433"/>
        <v>Tunesien</v>
      </c>
      <c r="CV74" s="1"/>
      <c r="CW74" s="5">
        <v>5</v>
      </c>
      <c r="CX74" s="5" t="s">
        <v>18</v>
      </c>
      <c r="CY74" s="5">
        <v>2</v>
      </c>
      <c r="CZ74" s="1">
        <f t="shared" si="434"/>
        <v>1</v>
      </c>
      <c r="DA74" s="1"/>
      <c r="DB74" s="1" t="str">
        <f t="shared" si="435"/>
        <v>Russland</v>
      </c>
      <c r="DC74" s="1" t="str">
        <f t="shared" si="436"/>
        <v>Tunesien</v>
      </c>
      <c r="DD74" s="1"/>
      <c r="DE74" s="5">
        <v>0</v>
      </c>
      <c r="DF74" s="5" t="s">
        <v>18</v>
      </c>
      <c r="DG74" s="5">
        <v>0</v>
      </c>
      <c r="DH74" s="1">
        <f t="shared" si="437"/>
        <v>0</v>
      </c>
      <c r="DI74" s="1"/>
      <c r="DJ74" s="1" t="str">
        <f t="shared" si="438"/>
        <v>Russland</v>
      </c>
      <c r="DK74" s="1" t="str">
        <f t="shared" si="439"/>
        <v>Tunesien</v>
      </c>
      <c r="DL74" s="1"/>
      <c r="DM74" s="5">
        <v>7</v>
      </c>
      <c r="DN74" s="5" t="s">
        <v>18</v>
      </c>
      <c r="DO74" s="5">
        <v>2</v>
      </c>
      <c r="DP74" s="1">
        <f t="shared" si="440"/>
        <v>1</v>
      </c>
      <c r="DQ74" s="1"/>
      <c r="DR74" s="1" t="str">
        <f t="shared" si="441"/>
        <v>Russland</v>
      </c>
      <c r="DS74" s="1" t="str">
        <f t="shared" si="442"/>
        <v>Tunesien</v>
      </c>
      <c r="DT74" s="1"/>
      <c r="DU74" s="5">
        <v>3</v>
      </c>
      <c r="DV74" s="5" t="s">
        <v>18</v>
      </c>
      <c r="DW74" s="5">
        <v>2</v>
      </c>
      <c r="DX74" s="1">
        <f t="shared" si="443"/>
        <v>1</v>
      </c>
      <c r="DY74" s="1"/>
      <c r="DZ74" s="1" t="str">
        <f t="shared" si="228"/>
        <v>Russland</v>
      </c>
      <c r="EA74" s="1" t="str">
        <f t="shared" si="229"/>
        <v>Tunesien</v>
      </c>
      <c r="EB74" s="1"/>
      <c r="EC74" s="5">
        <v>2</v>
      </c>
      <c r="ED74" s="5" t="s">
        <v>18</v>
      </c>
      <c r="EE74" s="5">
        <v>1</v>
      </c>
      <c r="EF74" s="1">
        <f t="shared" si="444"/>
        <v>1</v>
      </c>
      <c r="EG74" s="1"/>
      <c r="EH74" s="1" t="str">
        <f t="shared" si="445"/>
        <v>Russland</v>
      </c>
      <c r="EI74" s="1" t="str">
        <f t="shared" si="446"/>
        <v>Tunesien</v>
      </c>
      <c r="EJ74" s="1"/>
      <c r="EK74" s="5">
        <v>1</v>
      </c>
      <c r="EL74" s="5" t="s">
        <v>18</v>
      </c>
      <c r="EM74" s="5">
        <v>1</v>
      </c>
      <c r="EN74" s="1">
        <f t="shared" si="447"/>
        <v>0</v>
      </c>
      <c r="EO74" s="1"/>
      <c r="EP74" s="1" t="str">
        <f t="shared" si="448"/>
        <v>Russland</v>
      </c>
      <c r="EQ74" s="1" t="str">
        <f t="shared" si="449"/>
        <v>Tunesien</v>
      </c>
      <c r="ER74" s="1"/>
      <c r="ES74" s="5">
        <v>2</v>
      </c>
      <c r="ET74" s="5" t="s">
        <v>18</v>
      </c>
      <c r="EU74" s="5">
        <v>1</v>
      </c>
      <c r="EV74" s="1">
        <f t="shared" si="450"/>
        <v>1</v>
      </c>
      <c r="EW74" s="1"/>
      <c r="EX74" s="1" t="str">
        <f t="shared" si="237"/>
        <v>Russland</v>
      </c>
      <c r="EY74" s="1" t="str">
        <f t="shared" si="238"/>
        <v>Tunesien</v>
      </c>
      <c r="EZ74" s="1"/>
      <c r="FA74" s="5">
        <f ca="1" t="shared" si="451"/>
        <v>0</v>
      </c>
      <c r="FB74" s="5" t="s">
        <v>18</v>
      </c>
      <c r="FC74" s="5">
        <f ca="1" t="shared" si="452"/>
        <v>3</v>
      </c>
      <c r="FD74" s="1">
        <f t="shared" si="453"/>
        <v>0</v>
      </c>
      <c r="FE74" s="1"/>
      <c r="FF74" s="1" t="str">
        <f t="shared" si="242"/>
        <v>Russland</v>
      </c>
      <c r="FG74" s="1" t="str">
        <f t="shared" si="243"/>
        <v>Tunesien</v>
      </c>
      <c r="FH74" s="1"/>
      <c r="FI74" s="5">
        <f ca="1" t="shared" si="454"/>
        <v>3</v>
      </c>
      <c r="FJ74" s="5" t="s">
        <v>18</v>
      </c>
      <c r="FK74" s="5">
        <f ca="1" t="shared" si="455"/>
        <v>6</v>
      </c>
      <c r="FL74" s="1">
        <f t="shared" si="456"/>
        <v>0</v>
      </c>
      <c r="FM74" s="1"/>
      <c r="FN74" s="1" t="str">
        <f t="shared" si="457"/>
        <v>Russland</v>
      </c>
      <c r="FO74" s="1" t="str">
        <f t="shared" si="458"/>
        <v>Tunesien</v>
      </c>
      <c r="FP74" s="1"/>
      <c r="FQ74" s="5">
        <f t="shared" si="406"/>
        <v>2</v>
      </c>
      <c r="FR74" s="5" t="s">
        <v>18</v>
      </c>
      <c r="FS74" s="5">
        <f t="shared" si="407"/>
        <v>0</v>
      </c>
      <c r="FT74" s="1">
        <f t="shared" si="459"/>
        <v>3</v>
      </c>
    </row>
    <row r="75" spans="1:176" ht="13.5">
      <c r="A75" s="7">
        <v>37416.5625</v>
      </c>
      <c r="B75" s="4" t="s">
        <v>89</v>
      </c>
      <c r="C75" s="3" t="str">
        <f>W72</f>
        <v>Japan</v>
      </c>
      <c r="D75" s="3" t="s">
        <v>17</v>
      </c>
      <c r="E75" s="3" t="str">
        <f>W74</f>
        <v>Russland</v>
      </c>
      <c r="F75" s="1"/>
      <c r="G75" s="33">
        <v>1</v>
      </c>
      <c r="H75" s="33" t="s">
        <v>18</v>
      </c>
      <c r="I75" s="33">
        <v>0</v>
      </c>
      <c r="J75" s="11" t="s">
        <v>19</v>
      </c>
      <c r="K75" s="1"/>
      <c r="L75" s="2" t="str">
        <f>IF($AB72=4,W72,IF($AB73=4,W73,IF($AB74=4,W74,W75)))</f>
        <v>Tunesien</v>
      </c>
      <c r="M75" s="2">
        <f>IF($AB72=4,X72,IF($AB73=4,X73,IF($AB74=4,X74,X75)))</f>
        <v>1</v>
      </c>
      <c r="N75" s="2">
        <f>IF($AB72=4,Y72,IF($AB73=4,Y73,IF($AB74=4,Y74,Y75)))</f>
        <v>1</v>
      </c>
      <c r="O75" s="2">
        <f>IF($AB72=4,Z72,IF($AB73=4,Z73,IF($AB74=4,Z74,Z75)))</f>
        <v>5</v>
      </c>
      <c r="P75" s="2">
        <f>IF($AB72=4,AA72,IF($AB73=4,AA73,IF($AB74=4,AA74,AA75)))</f>
        <v>-4</v>
      </c>
      <c r="R75" s="1">
        <f t="shared" si="408"/>
        <v>3</v>
      </c>
      <c r="S75" s="1">
        <f t="shared" si="409"/>
        <v>0</v>
      </c>
      <c r="T75" s="1">
        <f t="shared" si="410"/>
        <v>1</v>
      </c>
      <c r="U75" s="1">
        <f t="shared" si="411"/>
        <v>0</v>
      </c>
      <c r="V75" s="1"/>
      <c r="W75" s="3" t="s">
        <v>126</v>
      </c>
      <c r="X75" s="1">
        <f>S74+R76+R77</f>
        <v>1</v>
      </c>
      <c r="Y75" s="1">
        <f>U74+T76+T77</f>
        <v>1</v>
      </c>
      <c r="Z75" s="1">
        <f>T74+U76+U77</f>
        <v>5</v>
      </c>
      <c r="AA75" s="1">
        <f>Y75-Z75</f>
        <v>-4</v>
      </c>
      <c r="AB75" s="1">
        <f>IF(LARGE(AC72:AC75,1)=AC75,1,IF(LARGE(AC72:AC75,2)=AC75,2,IF(LARGE(AC72:AC75,3)=AC75,3,4)))</f>
        <v>4</v>
      </c>
      <c r="AC75" s="6">
        <f>X75*1000000000000+AA75*1000000000+Y75*1000000+AE75*1000+AD75</f>
        <v>996001000000</v>
      </c>
      <c r="AD75" s="5"/>
      <c r="AE75" s="1">
        <f>IF(AND(X75=X72,AND(AA75=AA72,Y75=Y72)),T77-U77,0)+IF(AND(X75=X73,AND(AA75=AA73,Y75=Y73)),T76-U76,0)+IF(AND(X75=X74,AND(AA75=AA74,Y75=Y74)),U74-T74,0)</f>
        <v>0</v>
      </c>
      <c r="AF75" s="1"/>
      <c r="AG75" s="1" t="str">
        <f t="shared" si="412"/>
        <v>Japan</v>
      </c>
      <c r="AH75" s="1" t="str">
        <f t="shared" si="413"/>
        <v>Russland</v>
      </c>
      <c r="AI75" s="1"/>
      <c r="AJ75" s="5">
        <v>0</v>
      </c>
      <c r="AK75" s="5" t="s">
        <v>18</v>
      </c>
      <c r="AL75" s="5">
        <v>1</v>
      </c>
      <c r="AM75" s="1">
        <f t="shared" si="414"/>
        <v>0</v>
      </c>
      <c r="AO75" s="1"/>
      <c r="AP75" s="1" t="str">
        <f t="shared" si="195"/>
        <v>Japan</v>
      </c>
      <c r="AQ75" s="1" t="str">
        <f t="shared" si="196"/>
        <v>Russland</v>
      </c>
      <c r="AR75" s="1"/>
      <c r="AS75" s="33">
        <v>1</v>
      </c>
      <c r="AT75" s="33" t="s">
        <v>18</v>
      </c>
      <c r="AU75" s="33">
        <v>1</v>
      </c>
      <c r="AV75" s="1">
        <f t="shared" si="415"/>
        <v>0</v>
      </c>
      <c r="AW75" s="1"/>
      <c r="AX75" s="1" t="str">
        <f t="shared" si="416"/>
        <v>Japan</v>
      </c>
      <c r="AY75" s="1" t="str">
        <f t="shared" si="417"/>
        <v>Russland</v>
      </c>
      <c r="AZ75" s="1"/>
      <c r="BA75" s="5">
        <v>0</v>
      </c>
      <c r="BB75" s="5" t="s">
        <v>18</v>
      </c>
      <c r="BC75" s="5">
        <v>2</v>
      </c>
      <c r="BD75" s="1">
        <f t="shared" si="418"/>
        <v>0</v>
      </c>
      <c r="BE75" s="1"/>
      <c r="BF75" s="1" t="str">
        <f t="shared" si="419"/>
        <v>Japan</v>
      </c>
      <c r="BG75" s="1" t="str">
        <f t="shared" si="420"/>
        <v>Russland</v>
      </c>
      <c r="BH75" s="1"/>
      <c r="BI75" s="5">
        <v>0</v>
      </c>
      <c r="BJ75" s="5" t="s">
        <v>18</v>
      </c>
      <c r="BK75" s="5">
        <v>2</v>
      </c>
      <c r="BL75" s="1">
        <f t="shared" si="421"/>
        <v>0</v>
      </c>
      <c r="BM75" s="1"/>
      <c r="BN75" s="1" t="str">
        <f t="shared" si="204"/>
        <v>Japan</v>
      </c>
      <c r="BO75" s="1" t="str">
        <f t="shared" si="205"/>
        <v>Russland</v>
      </c>
      <c r="BP75" s="1"/>
      <c r="BQ75" s="5">
        <v>9</v>
      </c>
      <c r="BR75" s="5" t="s">
        <v>18</v>
      </c>
      <c r="BS75" s="5">
        <v>9</v>
      </c>
      <c r="BT75" s="1">
        <f t="shared" si="422"/>
        <v>0</v>
      </c>
      <c r="BU75" s="1"/>
      <c r="BV75" s="1" t="str">
        <f t="shared" si="423"/>
        <v>Japan</v>
      </c>
      <c r="BW75" s="1" t="str">
        <f t="shared" si="424"/>
        <v>Russland</v>
      </c>
      <c r="BX75" s="1"/>
      <c r="BY75" s="5">
        <v>1</v>
      </c>
      <c r="BZ75" s="5" t="s">
        <v>18</v>
      </c>
      <c r="CA75" s="5">
        <v>9</v>
      </c>
      <c r="CB75" s="1">
        <f t="shared" si="425"/>
        <v>0</v>
      </c>
      <c r="CC75" s="1"/>
      <c r="CD75" s="1" t="str">
        <f t="shared" si="426"/>
        <v>Japan</v>
      </c>
      <c r="CE75" s="1" t="str">
        <f t="shared" si="427"/>
        <v>Russland</v>
      </c>
      <c r="CF75" s="1"/>
      <c r="CG75" s="5">
        <v>3</v>
      </c>
      <c r="CH75" s="5" t="s">
        <v>18</v>
      </c>
      <c r="CI75" s="5">
        <v>8</v>
      </c>
      <c r="CJ75" s="1">
        <f t="shared" si="428"/>
        <v>0</v>
      </c>
      <c r="CK75" s="1"/>
      <c r="CL75" s="1" t="str">
        <f t="shared" si="429"/>
        <v>Japan</v>
      </c>
      <c r="CM75" s="1" t="str">
        <f t="shared" si="430"/>
        <v>Russland</v>
      </c>
      <c r="CN75" s="1"/>
      <c r="CO75" s="5">
        <v>8</v>
      </c>
      <c r="CP75" s="5" t="s">
        <v>18</v>
      </c>
      <c r="CQ75" s="5">
        <v>3</v>
      </c>
      <c r="CR75" s="1">
        <f t="shared" si="431"/>
        <v>1</v>
      </c>
      <c r="CS75" s="1"/>
      <c r="CT75" s="1" t="str">
        <f t="shared" si="432"/>
        <v>Japan</v>
      </c>
      <c r="CU75" s="1" t="str">
        <f t="shared" si="433"/>
        <v>Russland</v>
      </c>
      <c r="CV75" s="1"/>
      <c r="CW75" s="5">
        <v>8</v>
      </c>
      <c r="CX75" s="5" t="s">
        <v>18</v>
      </c>
      <c r="CY75" s="5">
        <v>3</v>
      </c>
      <c r="CZ75" s="1">
        <f t="shared" si="434"/>
        <v>1</v>
      </c>
      <c r="DA75" s="1"/>
      <c r="DB75" s="1" t="str">
        <f t="shared" si="435"/>
        <v>Japan</v>
      </c>
      <c r="DC75" s="1" t="str">
        <f t="shared" si="436"/>
        <v>Russland</v>
      </c>
      <c r="DD75" s="1"/>
      <c r="DE75" s="5">
        <v>2</v>
      </c>
      <c r="DF75" s="5" t="s">
        <v>18</v>
      </c>
      <c r="DG75" s="5">
        <v>2</v>
      </c>
      <c r="DH75" s="1">
        <f t="shared" si="437"/>
        <v>0</v>
      </c>
      <c r="DI75" s="1"/>
      <c r="DJ75" s="1" t="str">
        <f t="shared" si="438"/>
        <v>Japan</v>
      </c>
      <c r="DK75" s="1" t="str">
        <f t="shared" si="439"/>
        <v>Russland</v>
      </c>
      <c r="DL75" s="1"/>
      <c r="DM75" s="5">
        <v>6</v>
      </c>
      <c r="DN75" s="5" t="s">
        <v>18</v>
      </c>
      <c r="DO75" s="5">
        <v>0</v>
      </c>
      <c r="DP75" s="1">
        <f t="shared" si="440"/>
        <v>1</v>
      </c>
      <c r="DQ75" s="1"/>
      <c r="DR75" s="1" t="str">
        <f t="shared" si="441"/>
        <v>Japan</v>
      </c>
      <c r="DS75" s="1" t="str">
        <f t="shared" si="442"/>
        <v>Russland</v>
      </c>
      <c r="DT75" s="1"/>
      <c r="DU75" s="5">
        <v>0</v>
      </c>
      <c r="DV75" s="5" t="s">
        <v>18</v>
      </c>
      <c r="DW75" s="5">
        <v>7</v>
      </c>
      <c r="DX75" s="1">
        <f t="shared" si="443"/>
        <v>0</v>
      </c>
      <c r="DY75" s="1"/>
      <c r="DZ75" s="1" t="str">
        <f t="shared" si="228"/>
        <v>Japan</v>
      </c>
      <c r="EA75" s="1" t="str">
        <f t="shared" si="229"/>
        <v>Russland</v>
      </c>
      <c r="EB75" s="1"/>
      <c r="EC75" s="5">
        <v>8</v>
      </c>
      <c r="ED75" s="5" t="s">
        <v>18</v>
      </c>
      <c r="EE75" s="5">
        <v>8</v>
      </c>
      <c r="EF75" s="1">
        <f t="shared" si="444"/>
        <v>0</v>
      </c>
      <c r="EG75" s="1"/>
      <c r="EH75" s="1" t="str">
        <f t="shared" si="445"/>
        <v>Japan</v>
      </c>
      <c r="EI75" s="1" t="str">
        <f t="shared" si="446"/>
        <v>Russland</v>
      </c>
      <c r="EJ75" s="1"/>
      <c r="EK75" s="5">
        <v>1</v>
      </c>
      <c r="EL75" s="5" t="s">
        <v>18</v>
      </c>
      <c r="EM75" s="5">
        <v>2</v>
      </c>
      <c r="EN75" s="1">
        <f t="shared" si="447"/>
        <v>0</v>
      </c>
      <c r="EO75" s="1"/>
      <c r="EP75" s="1" t="str">
        <f t="shared" si="448"/>
        <v>Japan</v>
      </c>
      <c r="EQ75" s="1" t="str">
        <f t="shared" si="449"/>
        <v>Russland</v>
      </c>
      <c r="ER75" s="1"/>
      <c r="ES75" s="5">
        <v>1</v>
      </c>
      <c r="ET75" s="5" t="s">
        <v>18</v>
      </c>
      <c r="EU75" s="5">
        <v>2</v>
      </c>
      <c r="EV75" s="1">
        <f t="shared" si="450"/>
        <v>0</v>
      </c>
      <c r="EW75" s="1"/>
      <c r="EX75" s="1" t="str">
        <f t="shared" si="237"/>
        <v>Japan</v>
      </c>
      <c r="EY75" s="1" t="str">
        <f t="shared" si="238"/>
        <v>Russland</v>
      </c>
      <c r="EZ75" s="1"/>
      <c r="FA75" s="5">
        <f ca="1" t="shared" si="451"/>
        <v>6</v>
      </c>
      <c r="FB75" s="5" t="s">
        <v>18</v>
      </c>
      <c r="FC75" s="5">
        <f ca="1" t="shared" si="452"/>
        <v>6</v>
      </c>
      <c r="FD75" s="1">
        <f t="shared" si="453"/>
        <v>0</v>
      </c>
      <c r="FE75" s="1"/>
      <c r="FF75" s="1" t="str">
        <f t="shared" si="242"/>
        <v>Japan</v>
      </c>
      <c r="FG75" s="1" t="str">
        <f t="shared" si="243"/>
        <v>Russland</v>
      </c>
      <c r="FH75" s="1"/>
      <c r="FI75" s="5">
        <f ca="1" t="shared" si="454"/>
        <v>7</v>
      </c>
      <c r="FJ75" s="5" t="s">
        <v>18</v>
      </c>
      <c r="FK75" s="5">
        <f ca="1" t="shared" si="455"/>
        <v>4</v>
      </c>
      <c r="FL75" s="1">
        <f t="shared" si="456"/>
        <v>1</v>
      </c>
      <c r="FM75" s="1"/>
      <c r="FN75" s="1" t="str">
        <f t="shared" si="457"/>
        <v>Japan</v>
      </c>
      <c r="FO75" s="1" t="str">
        <f t="shared" si="458"/>
        <v>Russland</v>
      </c>
      <c r="FP75" s="1"/>
      <c r="FQ75" s="5">
        <f t="shared" si="406"/>
        <v>1</v>
      </c>
      <c r="FR75" s="5" t="s">
        <v>18</v>
      </c>
      <c r="FS75" s="5">
        <f t="shared" si="407"/>
        <v>0</v>
      </c>
      <c r="FT75" s="1">
        <f t="shared" si="459"/>
        <v>3</v>
      </c>
    </row>
    <row r="76" spans="1:176" ht="13.5">
      <c r="A76" s="7">
        <v>37417.458333333336</v>
      </c>
      <c r="B76" s="4" t="s">
        <v>114</v>
      </c>
      <c r="C76" s="3" t="str">
        <f>W75</f>
        <v>Tunesien</v>
      </c>
      <c r="D76" s="3" t="s">
        <v>17</v>
      </c>
      <c r="E76" s="3" t="str">
        <f>W73</f>
        <v>Belgien</v>
      </c>
      <c r="F76" s="1"/>
      <c r="G76" s="33">
        <v>1</v>
      </c>
      <c r="H76" s="33" t="s">
        <v>18</v>
      </c>
      <c r="I76" s="33">
        <v>1</v>
      </c>
      <c r="J76" s="11" t="s">
        <v>19</v>
      </c>
      <c r="K76" s="1"/>
      <c r="L76" s="1"/>
      <c r="M76" s="1"/>
      <c r="N76" s="1"/>
      <c r="O76" s="1"/>
      <c r="R76" s="1">
        <f t="shared" si="408"/>
        <v>1</v>
      </c>
      <c r="S76" s="1">
        <f t="shared" si="409"/>
        <v>1</v>
      </c>
      <c r="T76" s="1">
        <f t="shared" si="410"/>
        <v>1</v>
      </c>
      <c r="U76" s="1">
        <f t="shared" si="411"/>
        <v>1</v>
      </c>
      <c r="V76" s="1"/>
      <c r="W76" s="1"/>
      <c r="X76" s="1"/>
      <c r="Y76" s="1"/>
      <c r="Z76" s="1"/>
      <c r="AA76" s="1"/>
      <c r="AB76" s="1"/>
      <c r="AC76" s="3"/>
      <c r="AD76" s="11"/>
      <c r="AE76" s="1"/>
      <c r="AF76" s="1"/>
      <c r="AG76" s="1" t="str">
        <f t="shared" si="412"/>
        <v>Tunesien</v>
      </c>
      <c r="AH76" s="1" t="str">
        <f t="shared" si="413"/>
        <v>Belgien</v>
      </c>
      <c r="AI76" s="1"/>
      <c r="AJ76" s="5">
        <v>1</v>
      </c>
      <c r="AK76" s="5" t="s">
        <v>18</v>
      </c>
      <c r="AL76" s="5">
        <v>1</v>
      </c>
      <c r="AM76" s="1">
        <f t="shared" si="414"/>
        <v>3</v>
      </c>
      <c r="AO76" s="1"/>
      <c r="AP76" s="1" t="str">
        <f t="shared" si="195"/>
        <v>Tunesien</v>
      </c>
      <c r="AQ76" s="1" t="str">
        <f t="shared" si="196"/>
        <v>Belgien</v>
      </c>
      <c r="AR76" s="1"/>
      <c r="AS76" s="33">
        <v>0</v>
      </c>
      <c r="AT76" s="33" t="s">
        <v>18</v>
      </c>
      <c r="AU76" s="33">
        <v>1</v>
      </c>
      <c r="AV76" s="1">
        <f t="shared" si="415"/>
        <v>0</v>
      </c>
      <c r="AW76" s="1"/>
      <c r="AX76" s="1" t="str">
        <f t="shared" si="416"/>
        <v>Tunesien</v>
      </c>
      <c r="AY76" s="1" t="str">
        <f t="shared" si="417"/>
        <v>Belgien</v>
      </c>
      <c r="AZ76" s="1"/>
      <c r="BA76" s="5">
        <v>1</v>
      </c>
      <c r="BB76" s="5" t="s">
        <v>18</v>
      </c>
      <c r="BC76" s="5">
        <v>1</v>
      </c>
      <c r="BD76" s="1">
        <f t="shared" si="418"/>
        <v>3</v>
      </c>
      <c r="BE76" s="1"/>
      <c r="BF76" s="1" t="str">
        <f t="shared" si="419"/>
        <v>Tunesien</v>
      </c>
      <c r="BG76" s="1" t="str">
        <f t="shared" si="420"/>
        <v>Belgien</v>
      </c>
      <c r="BH76" s="1"/>
      <c r="BI76" s="5">
        <v>0</v>
      </c>
      <c r="BJ76" s="5" t="s">
        <v>18</v>
      </c>
      <c r="BK76" s="5">
        <v>2</v>
      </c>
      <c r="BL76" s="1">
        <f t="shared" si="421"/>
        <v>0</v>
      </c>
      <c r="BM76" s="1"/>
      <c r="BN76" s="1" t="str">
        <f t="shared" si="204"/>
        <v>Tunesien</v>
      </c>
      <c r="BO76" s="1" t="str">
        <f t="shared" si="205"/>
        <v>Belgien</v>
      </c>
      <c r="BP76" s="1"/>
      <c r="BQ76" s="5">
        <v>3</v>
      </c>
      <c r="BR76" s="5" t="s">
        <v>18</v>
      </c>
      <c r="BS76" s="5">
        <v>5</v>
      </c>
      <c r="BT76" s="1">
        <f t="shared" si="422"/>
        <v>0</v>
      </c>
      <c r="BU76" s="1"/>
      <c r="BV76" s="1" t="str">
        <f t="shared" si="423"/>
        <v>Tunesien</v>
      </c>
      <c r="BW76" s="1" t="str">
        <f t="shared" si="424"/>
        <v>Belgien</v>
      </c>
      <c r="BX76" s="1"/>
      <c r="BY76" s="5">
        <v>6</v>
      </c>
      <c r="BZ76" s="5" t="s">
        <v>18</v>
      </c>
      <c r="CA76" s="5">
        <v>0</v>
      </c>
      <c r="CB76" s="1">
        <f t="shared" si="425"/>
        <v>0</v>
      </c>
      <c r="CC76" s="1"/>
      <c r="CD76" s="1" t="str">
        <f t="shared" si="426"/>
        <v>Tunesien</v>
      </c>
      <c r="CE76" s="1" t="str">
        <f t="shared" si="427"/>
        <v>Belgien</v>
      </c>
      <c r="CF76" s="1"/>
      <c r="CG76" s="5">
        <v>8</v>
      </c>
      <c r="CH76" s="5" t="s">
        <v>18</v>
      </c>
      <c r="CI76" s="5">
        <v>7</v>
      </c>
      <c r="CJ76" s="1">
        <f t="shared" si="428"/>
        <v>0</v>
      </c>
      <c r="CK76" s="1"/>
      <c r="CL76" s="1" t="str">
        <f t="shared" si="429"/>
        <v>Tunesien</v>
      </c>
      <c r="CM76" s="1" t="str">
        <f t="shared" si="430"/>
        <v>Belgien</v>
      </c>
      <c r="CN76" s="1"/>
      <c r="CO76" s="5">
        <v>3</v>
      </c>
      <c r="CP76" s="5" t="s">
        <v>18</v>
      </c>
      <c r="CQ76" s="5">
        <v>4</v>
      </c>
      <c r="CR76" s="1">
        <f t="shared" si="431"/>
        <v>0</v>
      </c>
      <c r="CS76" s="1"/>
      <c r="CT76" s="1" t="str">
        <f t="shared" si="432"/>
        <v>Tunesien</v>
      </c>
      <c r="CU76" s="1" t="str">
        <f t="shared" si="433"/>
        <v>Belgien</v>
      </c>
      <c r="CV76" s="1"/>
      <c r="CW76" s="5">
        <v>1</v>
      </c>
      <c r="CX76" s="5" t="s">
        <v>18</v>
      </c>
      <c r="CY76" s="5">
        <v>5</v>
      </c>
      <c r="CZ76" s="1">
        <f t="shared" si="434"/>
        <v>0</v>
      </c>
      <c r="DA76" s="1"/>
      <c r="DB76" s="1" t="str">
        <f t="shared" si="435"/>
        <v>Tunesien</v>
      </c>
      <c r="DC76" s="1" t="str">
        <f t="shared" si="436"/>
        <v>Belgien</v>
      </c>
      <c r="DD76" s="1"/>
      <c r="DE76" s="5">
        <v>0</v>
      </c>
      <c r="DF76" s="5" t="s">
        <v>18</v>
      </c>
      <c r="DG76" s="5">
        <v>1</v>
      </c>
      <c r="DH76" s="1">
        <f t="shared" si="437"/>
        <v>0</v>
      </c>
      <c r="DI76" s="1"/>
      <c r="DJ76" s="1" t="str">
        <f t="shared" si="438"/>
        <v>Tunesien</v>
      </c>
      <c r="DK76" s="1" t="str">
        <f t="shared" si="439"/>
        <v>Belgien</v>
      </c>
      <c r="DL76" s="1"/>
      <c r="DM76" s="5">
        <v>4</v>
      </c>
      <c r="DN76" s="5" t="s">
        <v>18</v>
      </c>
      <c r="DO76" s="5">
        <v>7</v>
      </c>
      <c r="DP76" s="1">
        <f t="shared" si="440"/>
        <v>0</v>
      </c>
      <c r="DQ76" s="1"/>
      <c r="DR76" s="1" t="str">
        <f t="shared" si="441"/>
        <v>Tunesien</v>
      </c>
      <c r="DS76" s="1" t="str">
        <f t="shared" si="442"/>
        <v>Belgien</v>
      </c>
      <c r="DT76" s="1"/>
      <c r="DU76" s="5">
        <v>4</v>
      </c>
      <c r="DV76" s="5" t="s">
        <v>18</v>
      </c>
      <c r="DW76" s="5">
        <v>4</v>
      </c>
      <c r="DX76" s="1">
        <f t="shared" si="443"/>
        <v>2</v>
      </c>
      <c r="DY76" s="1"/>
      <c r="DZ76" s="1" t="str">
        <f t="shared" si="228"/>
        <v>Tunesien</v>
      </c>
      <c r="EA76" s="1" t="str">
        <f t="shared" si="229"/>
        <v>Belgien</v>
      </c>
      <c r="EB76" s="1"/>
      <c r="EC76" s="5">
        <v>6</v>
      </c>
      <c r="ED76" s="5" t="s">
        <v>18</v>
      </c>
      <c r="EE76" s="5">
        <v>1</v>
      </c>
      <c r="EF76" s="1">
        <f t="shared" si="444"/>
        <v>0</v>
      </c>
      <c r="EG76" s="1"/>
      <c r="EH76" s="1" t="str">
        <f t="shared" si="445"/>
        <v>Tunesien</v>
      </c>
      <c r="EI76" s="1" t="str">
        <f t="shared" si="446"/>
        <v>Belgien</v>
      </c>
      <c r="EJ76" s="1"/>
      <c r="EK76" s="5">
        <v>0</v>
      </c>
      <c r="EL76" s="5" t="s">
        <v>18</v>
      </c>
      <c r="EM76" s="5">
        <v>1</v>
      </c>
      <c r="EN76" s="1">
        <f t="shared" si="447"/>
        <v>0</v>
      </c>
      <c r="EO76" s="1"/>
      <c r="EP76" s="1" t="str">
        <f t="shared" si="448"/>
        <v>Tunesien</v>
      </c>
      <c r="EQ76" s="1" t="str">
        <f t="shared" si="449"/>
        <v>Belgien</v>
      </c>
      <c r="ER76" s="1"/>
      <c r="ES76" s="5">
        <v>0</v>
      </c>
      <c r="ET76" s="5" t="s">
        <v>18</v>
      </c>
      <c r="EU76" s="5">
        <v>1</v>
      </c>
      <c r="EV76" s="1">
        <f t="shared" si="450"/>
        <v>0</v>
      </c>
      <c r="EW76" s="1"/>
      <c r="EX76" s="1" t="str">
        <f t="shared" si="237"/>
        <v>Tunesien</v>
      </c>
      <c r="EY76" s="1" t="str">
        <f t="shared" si="238"/>
        <v>Belgien</v>
      </c>
      <c r="EZ76" s="1"/>
      <c r="FA76" s="5">
        <f ca="1" t="shared" si="451"/>
        <v>4</v>
      </c>
      <c r="FB76" s="5" t="s">
        <v>18</v>
      </c>
      <c r="FC76" s="5">
        <f ca="1" t="shared" si="452"/>
        <v>8</v>
      </c>
      <c r="FD76" s="1">
        <f t="shared" si="453"/>
        <v>0</v>
      </c>
      <c r="FE76" s="1"/>
      <c r="FF76" s="1" t="str">
        <f t="shared" si="242"/>
        <v>Tunesien</v>
      </c>
      <c r="FG76" s="1" t="str">
        <f t="shared" si="243"/>
        <v>Belgien</v>
      </c>
      <c r="FH76" s="1"/>
      <c r="FI76" s="5">
        <f ca="1" t="shared" si="454"/>
        <v>5</v>
      </c>
      <c r="FJ76" s="5" t="s">
        <v>18</v>
      </c>
      <c r="FK76" s="5">
        <f ca="1" t="shared" si="455"/>
        <v>0</v>
      </c>
      <c r="FL76" s="1">
        <f t="shared" si="456"/>
        <v>0</v>
      </c>
      <c r="FM76" s="1"/>
      <c r="FN76" s="1" t="str">
        <f t="shared" si="457"/>
        <v>Tunesien</v>
      </c>
      <c r="FO76" s="1" t="str">
        <f t="shared" si="458"/>
        <v>Belgien</v>
      </c>
      <c r="FP76" s="1"/>
      <c r="FQ76" s="5">
        <f t="shared" si="406"/>
        <v>1</v>
      </c>
      <c r="FR76" s="5" t="s">
        <v>18</v>
      </c>
      <c r="FS76" s="5">
        <f t="shared" si="407"/>
        <v>1</v>
      </c>
      <c r="FT76" s="1">
        <f t="shared" si="459"/>
        <v>3</v>
      </c>
    </row>
    <row r="77" spans="1:176" ht="13.5">
      <c r="A77" s="7">
        <v>37421.354166666664</v>
      </c>
      <c r="B77" s="4" t="s">
        <v>103</v>
      </c>
      <c r="C77" s="3" t="str">
        <f>W75</f>
        <v>Tunesien</v>
      </c>
      <c r="D77" s="3" t="s">
        <v>17</v>
      </c>
      <c r="E77" s="3" t="str">
        <f>W72</f>
        <v>Japan</v>
      </c>
      <c r="F77" s="1"/>
      <c r="G77" s="33">
        <v>0</v>
      </c>
      <c r="H77" s="33" t="s">
        <v>18</v>
      </c>
      <c r="I77" s="33">
        <v>2</v>
      </c>
      <c r="J77" s="11" t="s">
        <v>19</v>
      </c>
      <c r="L77" s="2" t="str">
        <f>L72</f>
        <v>Japan</v>
      </c>
      <c r="M77" s="2" t="s">
        <v>127</v>
      </c>
      <c r="R77" s="1">
        <f t="shared" si="408"/>
        <v>0</v>
      </c>
      <c r="S77" s="1">
        <f t="shared" si="409"/>
        <v>3</v>
      </c>
      <c r="T77" s="1">
        <f t="shared" si="410"/>
        <v>0</v>
      </c>
      <c r="U77" s="1">
        <f t="shared" si="411"/>
        <v>2</v>
      </c>
      <c r="AC77" s="3"/>
      <c r="AG77" s="1" t="str">
        <f t="shared" si="412"/>
        <v>Tunesien</v>
      </c>
      <c r="AH77" s="1" t="str">
        <f t="shared" si="413"/>
        <v>Japan</v>
      </c>
      <c r="AJ77" s="5">
        <v>0</v>
      </c>
      <c r="AK77" s="5" t="s">
        <v>18</v>
      </c>
      <c r="AL77" s="5">
        <v>1</v>
      </c>
      <c r="AM77" s="1">
        <f t="shared" si="414"/>
        <v>1</v>
      </c>
      <c r="AP77" s="1" t="str">
        <f t="shared" si="195"/>
        <v>Tunesien</v>
      </c>
      <c r="AQ77" s="1" t="str">
        <f t="shared" si="196"/>
        <v>Japan</v>
      </c>
      <c r="AS77" s="33">
        <v>1</v>
      </c>
      <c r="AT77" s="33" t="s">
        <v>18</v>
      </c>
      <c r="AU77" s="33">
        <v>1</v>
      </c>
      <c r="AV77" s="1">
        <f t="shared" si="415"/>
        <v>0</v>
      </c>
      <c r="AX77" s="1" t="str">
        <f t="shared" si="416"/>
        <v>Tunesien</v>
      </c>
      <c r="AY77" s="1" t="str">
        <f t="shared" si="417"/>
        <v>Japan</v>
      </c>
      <c r="BA77" s="5">
        <v>0</v>
      </c>
      <c r="BB77" s="5" t="s">
        <v>18</v>
      </c>
      <c r="BC77" s="5">
        <v>1</v>
      </c>
      <c r="BD77" s="1">
        <f t="shared" si="418"/>
        <v>1</v>
      </c>
      <c r="BF77" s="1" t="str">
        <f t="shared" si="419"/>
        <v>Tunesien</v>
      </c>
      <c r="BG77" s="1" t="str">
        <f t="shared" si="420"/>
        <v>Japan</v>
      </c>
      <c r="BI77" s="5">
        <v>1</v>
      </c>
      <c r="BJ77" s="5" t="s">
        <v>18</v>
      </c>
      <c r="BK77" s="5">
        <v>0</v>
      </c>
      <c r="BL77" s="1">
        <f t="shared" si="421"/>
        <v>0</v>
      </c>
      <c r="BN77" s="1" t="str">
        <f t="shared" si="204"/>
        <v>Tunesien</v>
      </c>
      <c r="BO77" s="1" t="str">
        <f t="shared" si="205"/>
        <v>Japan</v>
      </c>
      <c r="BQ77" s="5">
        <v>2</v>
      </c>
      <c r="BR77" s="5" t="s">
        <v>18</v>
      </c>
      <c r="BS77" s="5">
        <v>0</v>
      </c>
      <c r="BT77" s="1">
        <f t="shared" si="422"/>
        <v>0</v>
      </c>
      <c r="BV77" s="1" t="str">
        <f t="shared" si="423"/>
        <v>Tunesien</v>
      </c>
      <c r="BW77" s="1" t="str">
        <f t="shared" si="424"/>
        <v>Japan</v>
      </c>
      <c r="BY77" s="5">
        <v>8</v>
      </c>
      <c r="BZ77" s="5" t="s">
        <v>18</v>
      </c>
      <c r="CA77" s="5">
        <v>8</v>
      </c>
      <c r="CB77" s="1">
        <f t="shared" si="425"/>
        <v>0</v>
      </c>
      <c r="CD77" s="1" t="str">
        <f t="shared" si="426"/>
        <v>Tunesien</v>
      </c>
      <c r="CE77" s="1" t="str">
        <f t="shared" si="427"/>
        <v>Japan</v>
      </c>
      <c r="CG77" s="5">
        <v>8</v>
      </c>
      <c r="CH77" s="5" t="s">
        <v>18</v>
      </c>
      <c r="CI77" s="5">
        <v>8</v>
      </c>
      <c r="CJ77" s="1">
        <f t="shared" si="428"/>
        <v>0</v>
      </c>
      <c r="CL77" s="1" t="str">
        <f t="shared" si="429"/>
        <v>Tunesien</v>
      </c>
      <c r="CM77" s="1" t="str">
        <f t="shared" si="430"/>
        <v>Japan</v>
      </c>
      <c r="CO77" s="5">
        <v>2</v>
      </c>
      <c r="CP77" s="5" t="s">
        <v>18</v>
      </c>
      <c r="CQ77" s="5">
        <v>4</v>
      </c>
      <c r="CR77" s="1">
        <f t="shared" si="431"/>
        <v>2</v>
      </c>
      <c r="CT77" s="1" t="str">
        <f t="shared" si="432"/>
        <v>Tunesien</v>
      </c>
      <c r="CU77" s="1" t="str">
        <f t="shared" si="433"/>
        <v>Japan</v>
      </c>
      <c r="CW77" s="5">
        <v>6</v>
      </c>
      <c r="CX77" s="5" t="s">
        <v>18</v>
      </c>
      <c r="CY77" s="5">
        <v>7</v>
      </c>
      <c r="CZ77" s="1">
        <f t="shared" si="434"/>
        <v>1</v>
      </c>
      <c r="DB77" s="1" t="str">
        <f t="shared" si="435"/>
        <v>Tunesien</v>
      </c>
      <c r="DC77" s="1" t="str">
        <f t="shared" si="436"/>
        <v>Japan</v>
      </c>
      <c r="DE77" s="5">
        <v>0</v>
      </c>
      <c r="DF77" s="5" t="s">
        <v>18</v>
      </c>
      <c r="DG77" s="5">
        <v>1</v>
      </c>
      <c r="DH77" s="1">
        <f t="shared" si="437"/>
        <v>1</v>
      </c>
      <c r="DJ77" s="1" t="str">
        <f t="shared" si="438"/>
        <v>Tunesien</v>
      </c>
      <c r="DK77" s="1" t="str">
        <f t="shared" si="439"/>
        <v>Japan</v>
      </c>
      <c r="DM77" s="5">
        <v>4</v>
      </c>
      <c r="DN77" s="5" t="s">
        <v>18</v>
      </c>
      <c r="DO77" s="5">
        <v>3</v>
      </c>
      <c r="DP77" s="1">
        <f t="shared" si="440"/>
        <v>0</v>
      </c>
      <c r="DR77" s="1" t="str">
        <f t="shared" si="441"/>
        <v>Tunesien</v>
      </c>
      <c r="DS77" s="1" t="str">
        <f t="shared" si="442"/>
        <v>Japan</v>
      </c>
      <c r="DU77" s="5">
        <v>8</v>
      </c>
      <c r="DV77" s="5" t="s">
        <v>18</v>
      </c>
      <c r="DW77" s="5">
        <v>9</v>
      </c>
      <c r="DX77" s="1">
        <f t="shared" si="443"/>
        <v>1</v>
      </c>
      <c r="DZ77" s="1" t="str">
        <f t="shared" si="228"/>
        <v>Tunesien</v>
      </c>
      <c r="EA77" s="1" t="str">
        <f t="shared" si="229"/>
        <v>Japan</v>
      </c>
      <c r="EC77" s="5">
        <v>4</v>
      </c>
      <c r="ED77" s="5" t="s">
        <v>18</v>
      </c>
      <c r="EE77" s="5">
        <v>7</v>
      </c>
      <c r="EF77" s="1">
        <f t="shared" si="444"/>
        <v>1</v>
      </c>
      <c r="EH77" s="1" t="str">
        <f t="shared" si="445"/>
        <v>Tunesien</v>
      </c>
      <c r="EI77" s="1" t="str">
        <f t="shared" si="446"/>
        <v>Japan</v>
      </c>
      <c r="EK77" s="5">
        <v>1</v>
      </c>
      <c r="EL77" s="5" t="s">
        <v>18</v>
      </c>
      <c r="EM77" s="5">
        <v>3</v>
      </c>
      <c r="EN77" s="1">
        <f t="shared" si="447"/>
        <v>2</v>
      </c>
      <c r="EP77" s="1" t="str">
        <f t="shared" si="448"/>
        <v>Tunesien</v>
      </c>
      <c r="EQ77" s="1" t="str">
        <f t="shared" si="449"/>
        <v>Japan</v>
      </c>
      <c r="ES77" s="5">
        <v>1</v>
      </c>
      <c r="ET77" s="5" t="s">
        <v>18</v>
      </c>
      <c r="EU77" s="5">
        <v>1</v>
      </c>
      <c r="EV77" s="1">
        <f t="shared" si="450"/>
        <v>0</v>
      </c>
      <c r="EX77" s="1" t="str">
        <f t="shared" si="237"/>
        <v>Tunesien</v>
      </c>
      <c r="EY77" s="1" t="str">
        <f t="shared" si="238"/>
        <v>Japan</v>
      </c>
      <c r="FA77" s="5">
        <f ca="1" t="shared" si="451"/>
        <v>9</v>
      </c>
      <c r="FB77" s="5" t="s">
        <v>18</v>
      </c>
      <c r="FC77" s="5">
        <f ca="1" t="shared" si="452"/>
        <v>9</v>
      </c>
      <c r="FD77" s="1">
        <f t="shared" si="453"/>
        <v>0</v>
      </c>
      <c r="FF77" s="1" t="str">
        <f t="shared" si="242"/>
        <v>Tunesien</v>
      </c>
      <c r="FG77" s="1" t="str">
        <f t="shared" si="243"/>
        <v>Japan</v>
      </c>
      <c r="FI77" s="5">
        <f ca="1" t="shared" si="454"/>
        <v>5</v>
      </c>
      <c r="FJ77" s="5" t="s">
        <v>18</v>
      </c>
      <c r="FK77" s="5">
        <f ca="1" t="shared" si="455"/>
        <v>1</v>
      </c>
      <c r="FL77" s="1">
        <f t="shared" si="456"/>
        <v>0</v>
      </c>
      <c r="FN77" s="1" t="str">
        <f t="shared" si="457"/>
        <v>Tunesien</v>
      </c>
      <c r="FO77" s="1" t="str">
        <f t="shared" si="458"/>
        <v>Japan</v>
      </c>
      <c r="FQ77" s="5">
        <f t="shared" si="406"/>
        <v>0</v>
      </c>
      <c r="FR77" s="5" t="s">
        <v>18</v>
      </c>
      <c r="FS77" s="5">
        <f t="shared" si="407"/>
        <v>2</v>
      </c>
      <c r="FT77" s="1">
        <f t="shared" si="459"/>
        <v>3</v>
      </c>
    </row>
    <row r="78" spans="1:176" ht="13.5">
      <c r="A78" s="7">
        <v>37421.354166666664</v>
      </c>
      <c r="B78" s="4" t="s">
        <v>87</v>
      </c>
      <c r="C78" s="3" t="str">
        <f>W73</f>
        <v>Belgien</v>
      </c>
      <c r="D78" s="3" t="s">
        <v>17</v>
      </c>
      <c r="E78" s="3" t="str">
        <f>W74</f>
        <v>Russland</v>
      </c>
      <c r="F78" s="1"/>
      <c r="G78" s="33">
        <v>3</v>
      </c>
      <c r="H78" s="33" t="s">
        <v>18</v>
      </c>
      <c r="I78" s="33">
        <v>2</v>
      </c>
      <c r="J78" s="11" t="s">
        <v>19</v>
      </c>
      <c r="L78" s="2" t="str">
        <f>L73</f>
        <v>Belgien</v>
      </c>
      <c r="M78" s="2" t="s">
        <v>128</v>
      </c>
      <c r="R78" s="1">
        <f t="shared" si="408"/>
        <v>3</v>
      </c>
      <c r="S78" s="1">
        <f t="shared" si="409"/>
        <v>0</v>
      </c>
      <c r="T78" s="1">
        <f t="shared" si="410"/>
        <v>3</v>
      </c>
      <c r="U78" s="1">
        <f t="shared" si="411"/>
        <v>2</v>
      </c>
      <c r="AC78" s="3"/>
      <c r="AG78" s="1" t="str">
        <f t="shared" si="412"/>
        <v>Belgien</v>
      </c>
      <c r="AH78" s="1" t="str">
        <f t="shared" si="413"/>
        <v>Russland</v>
      </c>
      <c r="AJ78" s="5">
        <v>2</v>
      </c>
      <c r="AK78" s="5" t="s">
        <v>18</v>
      </c>
      <c r="AL78" s="5">
        <v>1</v>
      </c>
      <c r="AM78" s="1">
        <f t="shared" si="414"/>
        <v>2</v>
      </c>
      <c r="AP78" s="1" t="str">
        <f t="shared" si="195"/>
        <v>Belgien</v>
      </c>
      <c r="AQ78" s="1" t="str">
        <f t="shared" si="196"/>
        <v>Russland</v>
      </c>
      <c r="AS78" s="33">
        <v>1</v>
      </c>
      <c r="AT78" s="33" t="s">
        <v>18</v>
      </c>
      <c r="AU78" s="33">
        <v>1</v>
      </c>
      <c r="AV78" s="1">
        <f t="shared" si="415"/>
        <v>0</v>
      </c>
      <c r="AX78" s="1" t="str">
        <f t="shared" si="416"/>
        <v>Belgien</v>
      </c>
      <c r="AY78" s="1" t="str">
        <f t="shared" si="417"/>
        <v>Russland</v>
      </c>
      <c r="BA78" s="5">
        <v>2</v>
      </c>
      <c r="BB78" s="5" t="s">
        <v>18</v>
      </c>
      <c r="BC78" s="5">
        <v>1</v>
      </c>
      <c r="BD78" s="1">
        <f t="shared" si="418"/>
        <v>2</v>
      </c>
      <c r="BF78" s="1" t="str">
        <f t="shared" si="419"/>
        <v>Belgien</v>
      </c>
      <c r="BG78" s="1" t="str">
        <f t="shared" si="420"/>
        <v>Russland</v>
      </c>
      <c r="BI78" s="5">
        <v>2</v>
      </c>
      <c r="BJ78" s="5" t="s">
        <v>18</v>
      </c>
      <c r="BK78" s="5">
        <v>3</v>
      </c>
      <c r="BL78" s="1">
        <f t="shared" si="421"/>
        <v>0</v>
      </c>
      <c r="BN78" s="1" t="str">
        <f t="shared" si="204"/>
        <v>Belgien</v>
      </c>
      <c r="BO78" s="1" t="str">
        <f t="shared" si="205"/>
        <v>Russland</v>
      </c>
      <c r="BQ78" s="5">
        <v>1</v>
      </c>
      <c r="BR78" s="5" t="s">
        <v>18</v>
      </c>
      <c r="BS78" s="5">
        <v>8</v>
      </c>
      <c r="BT78" s="1">
        <f t="shared" si="422"/>
        <v>0</v>
      </c>
      <c r="BV78" s="1" t="str">
        <f t="shared" si="423"/>
        <v>Belgien</v>
      </c>
      <c r="BW78" s="1" t="str">
        <f t="shared" si="424"/>
        <v>Russland</v>
      </c>
      <c r="BY78" s="5">
        <v>3</v>
      </c>
      <c r="BZ78" s="5" t="s">
        <v>18</v>
      </c>
      <c r="CA78" s="5">
        <v>4</v>
      </c>
      <c r="CB78" s="1">
        <f t="shared" si="425"/>
        <v>0</v>
      </c>
      <c r="CD78" s="1" t="str">
        <f t="shared" si="426"/>
        <v>Belgien</v>
      </c>
      <c r="CE78" s="1" t="str">
        <f t="shared" si="427"/>
        <v>Russland</v>
      </c>
      <c r="CG78" s="5">
        <v>0</v>
      </c>
      <c r="CH78" s="5" t="s">
        <v>18</v>
      </c>
      <c r="CI78" s="5">
        <v>8</v>
      </c>
      <c r="CJ78" s="1">
        <f t="shared" si="428"/>
        <v>0</v>
      </c>
      <c r="CL78" s="1" t="str">
        <f t="shared" si="429"/>
        <v>Belgien</v>
      </c>
      <c r="CM78" s="1" t="str">
        <f t="shared" si="430"/>
        <v>Russland</v>
      </c>
      <c r="CO78" s="5">
        <v>9</v>
      </c>
      <c r="CP78" s="5" t="s">
        <v>18</v>
      </c>
      <c r="CQ78" s="5">
        <v>5</v>
      </c>
      <c r="CR78" s="1">
        <f t="shared" si="431"/>
        <v>1</v>
      </c>
      <c r="CT78" s="1" t="str">
        <f t="shared" si="432"/>
        <v>Belgien</v>
      </c>
      <c r="CU78" s="1" t="str">
        <f t="shared" si="433"/>
        <v>Russland</v>
      </c>
      <c r="CW78" s="5">
        <v>7</v>
      </c>
      <c r="CX78" s="5" t="s">
        <v>18</v>
      </c>
      <c r="CY78" s="5">
        <v>9</v>
      </c>
      <c r="CZ78" s="1">
        <f t="shared" si="434"/>
        <v>0</v>
      </c>
      <c r="DB78" s="1" t="str">
        <f t="shared" si="435"/>
        <v>Belgien</v>
      </c>
      <c r="DC78" s="1" t="str">
        <f t="shared" si="436"/>
        <v>Russland</v>
      </c>
      <c r="DE78" s="5">
        <v>1</v>
      </c>
      <c r="DF78" s="5" t="s">
        <v>18</v>
      </c>
      <c r="DG78" s="5">
        <v>1</v>
      </c>
      <c r="DH78" s="1">
        <f t="shared" si="437"/>
        <v>0</v>
      </c>
      <c r="DJ78" s="1" t="str">
        <f t="shared" si="438"/>
        <v>Belgien</v>
      </c>
      <c r="DK78" s="1" t="str">
        <f t="shared" si="439"/>
        <v>Russland</v>
      </c>
      <c r="DM78" s="5">
        <v>0</v>
      </c>
      <c r="DN78" s="5" t="s">
        <v>18</v>
      </c>
      <c r="DO78" s="5">
        <v>5</v>
      </c>
      <c r="DP78" s="1">
        <f t="shared" si="440"/>
        <v>0</v>
      </c>
      <c r="DR78" s="1" t="str">
        <f t="shared" si="441"/>
        <v>Belgien</v>
      </c>
      <c r="DS78" s="1" t="str">
        <f t="shared" si="442"/>
        <v>Russland</v>
      </c>
      <c r="DU78" s="5">
        <v>4</v>
      </c>
      <c r="DV78" s="5" t="s">
        <v>18</v>
      </c>
      <c r="DW78" s="5">
        <v>7</v>
      </c>
      <c r="DX78" s="1">
        <f t="shared" si="443"/>
        <v>0</v>
      </c>
      <c r="DZ78" s="1" t="str">
        <f t="shared" si="228"/>
        <v>Belgien</v>
      </c>
      <c r="EA78" s="1" t="str">
        <f t="shared" si="229"/>
        <v>Russland</v>
      </c>
      <c r="EC78" s="5">
        <v>3</v>
      </c>
      <c r="ED78" s="5" t="s">
        <v>18</v>
      </c>
      <c r="EE78" s="5">
        <v>3</v>
      </c>
      <c r="EF78" s="1">
        <f t="shared" si="444"/>
        <v>0</v>
      </c>
      <c r="EH78" s="1" t="str">
        <f t="shared" si="445"/>
        <v>Belgien</v>
      </c>
      <c r="EI78" s="1" t="str">
        <f t="shared" si="446"/>
        <v>Russland</v>
      </c>
      <c r="EK78" s="5">
        <v>1</v>
      </c>
      <c r="EL78" s="5" t="s">
        <v>18</v>
      </c>
      <c r="EM78" s="5">
        <v>1</v>
      </c>
      <c r="EN78" s="1">
        <f t="shared" si="447"/>
        <v>0</v>
      </c>
      <c r="EP78" s="1" t="str">
        <f t="shared" si="448"/>
        <v>Belgien</v>
      </c>
      <c r="EQ78" s="1" t="str">
        <f t="shared" si="449"/>
        <v>Russland</v>
      </c>
      <c r="ES78" s="5">
        <v>1</v>
      </c>
      <c r="ET78" s="5" t="s">
        <v>18</v>
      </c>
      <c r="EU78" s="5">
        <v>1</v>
      </c>
      <c r="EV78" s="1">
        <f t="shared" si="450"/>
        <v>0</v>
      </c>
      <c r="EX78" s="1" t="str">
        <f t="shared" si="237"/>
        <v>Belgien</v>
      </c>
      <c r="EY78" s="1" t="str">
        <f t="shared" si="238"/>
        <v>Russland</v>
      </c>
      <c r="FA78" s="5">
        <f ca="1" t="shared" si="451"/>
        <v>2</v>
      </c>
      <c r="FB78" s="5" t="s">
        <v>18</v>
      </c>
      <c r="FC78" s="5">
        <f ca="1" t="shared" si="452"/>
        <v>2</v>
      </c>
      <c r="FD78" s="1">
        <f t="shared" si="453"/>
        <v>0</v>
      </c>
      <c r="FF78" s="1" t="str">
        <f t="shared" si="242"/>
        <v>Belgien</v>
      </c>
      <c r="FG78" s="1" t="str">
        <f t="shared" si="243"/>
        <v>Russland</v>
      </c>
      <c r="FI78" s="5">
        <f ca="1" t="shared" si="454"/>
        <v>7</v>
      </c>
      <c r="FJ78" s="5" t="s">
        <v>18</v>
      </c>
      <c r="FK78" s="5">
        <f ca="1" t="shared" si="455"/>
        <v>5</v>
      </c>
      <c r="FL78" s="1">
        <f t="shared" si="456"/>
        <v>1</v>
      </c>
      <c r="FN78" s="1" t="str">
        <f t="shared" si="457"/>
        <v>Belgien</v>
      </c>
      <c r="FO78" s="1" t="str">
        <f t="shared" si="458"/>
        <v>Russland</v>
      </c>
      <c r="FQ78" s="5">
        <f t="shared" si="406"/>
        <v>3</v>
      </c>
      <c r="FR78" s="5" t="s">
        <v>18</v>
      </c>
      <c r="FS78" s="5">
        <f t="shared" si="407"/>
        <v>2</v>
      </c>
      <c r="FT78" s="1">
        <f t="shared" si="459"/>
        <v>3</v>
      </c>
    </row>
    <row r="79" spans="2:176" ht="13.5">
      <c r="B79" s="3"/>
      <c r="D79" s="3"/>
      <c r="E79" s="3"/>
      <c r="AC79" s="3"/>
      <c r="AM79" s="1"/>
      <c r="AP79" s="1"/>
      <c r="AV79" s="1"/>
      <c r="BD79" s="1"/>
      <c r="BF79" s="1"/>
      <c r="BL79" s="1"/>
      <c r="BN79" s="1"/>
      <c r="BT79" s="1"/>
      <c r="BV79" s="1"/>
      <c r="CB79" s="1"/>
      <c r="CD79" s="1"/>
      <c r="CJ79" s="1"/>
      <c r="CL79" s="1"/>
      <c r="CR79" s="1"/>
      <c r="CT79" s="1"/>
      <c r="CZ79" s="1"/>
      <c r="DB79" s="1"/>
      <c r="DH79" s="1"/>
      <c r="DJ79" s="1"/>
      <c r="DP79" s="1"/>
      <c r="DR79" s="1"/>
      <c r="DX79" s="1"/>
      <c r="DZ79" s="1"/>
      <c r="EF79" s="1"/>
      <c r="EH79" s="1"/>
      <c r="EN79" s="1"/>
      <c r="EP79" s="1"/>
      <c r="EV79" s="1"/>
      <c r="EX79" s="1"/>
      <c r="FD79" s="1"/>
      <c r="FF79" s="1"/>
      <c r="FL79" s="1"/>
      <c r="FN79" s="1"/>
      <c r="FQ79" s="10"/>
      <c r="FR79" s="10"/>
      <c r="FS79" s="10"/>
      <c r="FT79" s="1"/>
    </row>
    <row r="80" spans="2:176" ht="13.5">
      <c r="B80" s="3"/>
      <c r="C80" s="3" t="s">
        <v>2</v>
      </c>
      <c r="D80" s="3"/>
      <c r="E80" s="3"/>
      <c r="J80" s="11" t="s">
        <v>19</v>
      </c>
      <c r="AC80" s="3"/>
      <c r="AG80" s="19" t="s">
        <v>34</v>
      </c>
      <c r="AH80" s="13" t="s">
        <v>129</v>
      </c>
      <c r="AI80" s="1"/>
      <c r="AM80" s="1">
        <f>IF(OR(AH80=$L77,AH80=$L78),2,0)</f>
        <v>2</v>
      </c>
      <c r="AP80" s="19" t="s">
        <v>34</v>
      </c>
      <c r="AQ80" s="5" t="s">
        <v>129</v>
      </c>
      <c r="AR80" s="1"/>
      <c r="AV80" s="1">
        <f>IF(OR(AQ80=$L77,AQ80=$L78),2,0)</f>
        <v>2</v>
      </c>
      <c r="AX80" s="19" t="s">
        <v>34</v>
      </c>
      <c r="AY80" s="13" t="s">
        <v>124</v>
      </c>
      <c r="AZ80" s="1"/>
      <c r="BD80" s="1">
        <f>IF(OR(AY80=$L77,AY80=$L78),2,0)</f>
        <v>2</v>
      </c>
      <c r="BF80" s="19" t="s">
        <v>34</v>
      </c>
      <c r="BG80" s="13" t="s">
        <v>130</v>
      </c>
      <c r="BH80" s="1"/>
      <c r="BL80" s="1">
        <f>IF(OR(BG80=$L77,BG80=$L78),2,0)</f>
        <v>0</v>
      </c>
      <c r="BN80" s="19" t="s">
        <v>34</v>
      </c>
      <c r="BO80" s="5" t="s">
        <v>131</v>
      </c>
      <c r="BP80" s="1"/>
      <c r="BT80" s="1">
        <f>IF(OR(BO80=$L77,BO80=$L78),2,0)</f>
        <v>0</v>
      </c>
      <c r="BV80" s="19" t="s">
        <v>34</v>
      </c>
      <c r="BW80" s="13" t="s">
        <v>129</v>
      </c>
      <c r="BX80" s="1"/>
      <c r="CB80" s="1">
        <f>IF(OR(BW80=$L77,BW80=$L78),2,0)</f>
        <v>2</v>
      </c>
      <c r="CD80" s="19" t="s">
        <v>34</v>
      </c>
      <c r="CE80" s="13" t="s">
        <v>131</v>
      </c>
      <c r="CF80" s="1"/>
      <c r="CJ80" s="1">
        <f>IF(OR(CE80=$L77,CE80=$L78),2,0)</f>
        <v>0</v>
      </c>
      <c r="CL80" s="19" t="s">
        <v>34</v>
      </c>
      <c r="CM80" s="13" t="s">
        <v>132</v>
      </c>
      <c r="CN80" s="1"/>
      <c r="CR80" s="1">
        <f>IF(OR(CM80=$L77,CM80=$L78),2,0)</f>
        <v>2</v>
      </c>
      <c r="CT80" s="19" t="s">
        <v>34</v>
      </c>
      <c r="CU80" s="13" t="s">
        <v>130</v>
      </c>
      <c r="CV80" s="1"/>
      <c r="CZ80" s="1">
        <f>IF(OR(CU80=$L77,CU80=$L78),2,0)</f>
        <v>0</v>
      </c>
      <c r="DB80" s="19" t="s">
        <v>34</v>
      </c>
      <c r="DC80" s="13" t="s">
        <v>132</v>
      </c>
      <c r="DD80" s="1"/>
      <c r="DH80" s="1">
        <f>IF(OR(DC80=$L77,DC80=$L78),2,0)</f>
        <v>2</v>
      </c>
      <c r="DJ80" s="19" t="s">
        <v>34</v>
      </c>
      <c r="DK80" s="13" t="s">
        <v>129</v>
      </c>
      <c r="DL80" s="1"/>
      <c r="DP80" s="1">
        <f>IF(OR(DK80=$L77,DK80=$L78),2,0)</f>
        <v>2</v>
      </c>
      <c r="DR80" s="19" t="s">
        <v>34</v>
      </c>
      <c r="DS80" s="13" t="s">
        <v>130</v>
      </c>
      <c r="DT80" s="1"/>
      <c r="DX80" s="1">
        <f>IF(OR(DS80=$L77,DS80=$L78),2,0)</f>
        <v>0</v>
      </c>
      <c r="DZ80" s="19" t="s">
        <v>34</v>
      </c>
      <c r="EA80" s="5" t="s">
        <v>129</v>
      </c>
      <c r="EB80" s="1"/>
      <c r="EF80" s="1">
        <f>IF(OR(EA80=$L77,EA80=$L78),2,0)</f>
        <v>2</v>
      </c>
      <c r="EH80" s="19" t="s">
        <v>34</v>
      </c>
      <c r="EI80" s="13" t="s">
        <v>129</v>
      </c>
      <c r="EJ80" s="1"/>
      <c r="EN80" s="1">
        <f>IF(OR(EI80=$L77,EI80=$L78),2,0)</f>
        <v>2</v>
      </c>
      <c r="EP80" s="19" t="s">
        <v>34</v>
      </c>
      <c r="EQ80" s="13" t="s">
        <v>130</v>
      </c>
      <c r="ER80" s="1"/>
      <c r="EV80" s="1">
        <f>IF(OR(EQ80=$L77,EQ80=$L78),2,0)</f>
        <v>0</v>
      </c>
      <c r="EX80" s="19" t="s">
        <v>34</v>
      </c>
      <c r="EY80" s="5" t="str">
        <f>IF($A$117="","team 1H",$L77)</f>
        <v>Japan</v>
      </c>
      <c r="EZ80" s="1"/>
      <c r="FD80" s="1">
        <f>IF(OR(EY80=$L77,EY80=$L78),2,0)</f>
        <v>2</v>
      </c>
      <c r="FF80" s="19" t="s">
        <v>34</v>
      </c>
      <c r="FG80" s="5" t="str">
        <f>IF($A$117="","team 1H",$L77)</f>
        <v>Japan</v>
      </c>
      <c r="FH80" s="1"/>
      <c r="FL80" s="1">
        <f>IF(OR(FG80=$L77,FG80=$L78),2,0)</f>
        <v>2</v>
      </c>
      <c r="FN80" s="19" t="s">
        <v>34</v>
      </c>
      <c r="FO80" s="13" t="str">
        <f>L77</f>
        <v>Japan</v>
      </c>
      <c r="FP80" s="1"/>
      <c r="FQ80" s="10"/>
      <c r="FR80" s="10"/>
      <c r="FS80" s="10"/>
      <c r="FT80" s="1">
        <f>IF(OR(FO80=$L77,FO80=$L78),2,0)</f>
        <v>2</v>
      </c>
    </row>
    <row r="81" spans="1:176" ht="13.5">
      <c r="A81" s="1" t="s">
        <v>133</v>
      </c>
      <c r="B81" s="3"/>
      <c r="C81" s="1"/>
      <c r="D81" s="1"/>
      <c r="E81" s="1"/>
      <c r="F81" s="1"/>
      <c r="J81" s="11" t="s">
        <v>19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3"/>
      <c r="X81" s="1"/>
      <c r="Y81" s="1"/>
      <c r="Z81" s="1"/>
      <c r="AA81" s="1"/>
      <c r="AB81" s="1"/>
      <c r="AC81" s="1"/>
      <c r="AD81" s="11"/>
      <c r="AE81" s="1"/>
      <c r="AF81" s="1"/>
      <c r="AH81" s="14" t="s">
        <v>130</v>
      </c>
      <c r="AI81" s="1"/>
      <c r="AM81" s="1">
        <f>IF(OR(AH81=$L77,AH81=$L78),2,0)</f>
        <v>0</v>
      </c>
      <c r="AO81" s="1"/>
      <c r="AP81" s="1"/>
      <c r="AQ81" s="5" t="s">
        <v>132</v>
      </c>
      <c r="AR81" s="1"/>
      <c r="AV81" s="1">
        <f>IF(OR(AQ81=$L77,AQ81=$L78),2,0)</f>
        <v>2</v>
      </c>
      <c r="AW81" s="1"/>
      <c r="AY81" s="14" t="s">
        <v>125</v>
      </c>
      <c r="AZ81" s="1"/>
      <c r="BD81" s="1">
        <f>IF(OR(AY81=$L77,AY81=$L78),2,0)</f>
        <v>0</v>
      </c>
      <c r="BE81" s="1"/>
      <c r="BF81" s="1"/>
      <c r="BG81" s="14" t="s">
        <v>129</v>
      </c>
      <c r="BH81" s="1"/>
      <c r="BL81" s="1">
        <f>IF(OR(BG81=$L77,BG81=$L78),2,0)</f>
        <v>2</v>
      </c>
      <c r="BM81" s="1"/>
      <c r="BN81" s="1"/>
      <c r="BO81" s="5" t="s">
        <v>129</v>
      </c>
      <c r="BP81" s="1"/>
      <c r="BT81" s="1">
        <f>IF(OR(BO81=$L77,BO81=$L78),2,0)</f>
        <v>2</v>
      </c>
      <c r="BU81" s="1"/>
      <c r="BV81" s="1"/>
      <c r="BW81" s="14" t="s">
        <v>132</v>
      </c>
      <c r="BX81" s="1"/>
      <c r="CB81" s="1">
        <f>IF(OR(BW81=$L77,BW81=$L78),2,0)</f>
        <v>2</v>
      </c>
      <c r="CC81" s="1"/>
      <c r="CD81" s="1"/>
      <c r="CE81" s="14" t="s">
        <v>132</v>
      </c>
      <c r="CF81" s="1"/>
      <c r="CJ81" s="1">
        <f>IF(OR(CE81=$L77,CE81=$L78),2,0)</f>
        <v>2</v>
      </c>
      <c r="CK81" s="1"/>
      <c r="CL81" s="1"/>
      <c r="CM81" s="14" t="s">
        <v>131</v>
      </c>
      <c r="CN81" s="1"/>
      <c r="CR81" s="1">
        <f>IF(OR(CM81=$L77,CM81=$L78),2,0)</f>
        <v>0</v>
      </c>
      <c r="CS81" s="1"/>
      <c r="CT81" s="1"/>
      <c r="CU81" s="14" t="s">
        <v>129</v>
      </c>
      <c r="CV81" s="1"/>
      <c r="CZ81" s="1">
        <f>IF(OR(CU81=$L77,CU81=$L78),2,0)</f>
        <v>2</v>
      </c>
      <c r="DA81" s="1"/>
      <c r="DB81" s="1"/>
      <c r="DC81" s="14" t="s">
        <v>129</v>
      </c>
      <c r="DD81" s="1"/>
      <c r="DH81" s="1">
        <f>IF(OR(DC81=$L77,DC81=$L78),2,0)</f>
        <v>2</v>
      </c>
      <c r="DI81" s="1"/>
      <c r="DJ81" s="1"/>
      <c r="DK81" s="14" t="s">
        <v>130</v>
      </c>
      <c r="DL81" s="1"/>
      <c r="DP81" s="1">
        <f>IF(OR(DK81=$L77,DK81=$L78),2,0)</f>
        <v>0</v>
      </c>
      <c r="DQ81" s="1"/>
      <c r="DR81" s="1"/>
      <c r="DS81" s="14" t="s">
        <v>129</v>
      </c>
      <c r="DT81" s="1"/>
      <c r="DX81" s="1">
        <f>IF(OR(DS81=$L77,DS81=$L78),2,0)</f>
        <v>2</v>
      </c>
      <c r="DY81" s="1"/>
      <c r="DZ81" s="1"/>
      <c r="EA81" s="5" t="s">
        <v>132</v>
      </c>
      <c r="EB81" s="1"/>
      <c r="EF81" s="1">
        <f>IF(OR(EA81=$L77,EA81=$L78),2,0)</f>
        <v>2</v>
      </c>
      <c r="EG81" s="1"/>
      <c r="EH81" s="1"/>
      <c r="EI81" s="14" t="s">
        <v>130</v>
      </c>
      <c r="EJ81" s="1"/>
      <c r="EN81" s="1">
        <f>IF(OR(EI81=$L77,EI81=$L78),2,0)</f>
        <v>0</v>
      </c>
      <c r="EO81" s="1"/>
      <c r="EP81" s="1"/>
      <c r="EQ81" s="14" t="s">
        <v>129</v>
      </c>
      <c r="ER81" s="1"/>
      <c r="EV81" s="1">
        <f>IF(OR(EQ81=$L77,EQ81=$L78),2,0)</f>
        <v>2</v>
      </c>
      <c r="EW81" s="1"/>
      <c r="EX81" s="1"/>
      <c r="EY81" s="5" t="str">
        <f>IF($A$117="","team 2H",$L78)</f>
        <v>Belgien</v>
      </c>
      <c r="EZ81" s="1"/>
      <c r="FD81" s="1">
        <f>IF(OR(EY81=$L77,EY81=$L78),2,0)</f>
        <v>2</v>
      </c>
      <c r="FE81" s="1"/>
      <c r="FF81" s="1"/>
      <c r="FG81" s="5" t="str">
        <f>IF($A$117="","team 2H",$L78)</f>
        <v>Belgien</v>
      </c>
      <c r="FH81" s="1"/>
      <c r="FL81" s="1">
        <f>IF(OR(FG81=$L77,FG81=$L78),2,0)</f>
        <v>2</v>
      </c>
      <c r="FM81" s="1"/>
      <c r="FN81" s="1"/>
      <c r="FO81" s="14" t="str">
        <f>L78</f>
        <v>Belgien</v>
      </c>
      <c r="FP81" s="1"/>
      <c r="FQ81" s="10"/>
      <c r="FR81" s="10"/>
      <c r="FS81" s="10"/>
      <c r="FT81" s="1">
        <f>IF(OR(FO81=$L77,FO81=$L78),2,0)</f>
        <v>2</v>
      </c>
    </row>
    <row r="82" spans="1:176" ht="13.5">
      <c r="A82" s="3" t="s">
        <v>13</v>
      </c>
      <c r="B82" s="3" t="s">
        <v>14</v>
      </c>
      <c r="C82" s="1"/>
      <c r="D82" s="1"/>
      <c r="E82" s="1"/>
      <c r="F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3"/>
      <c r="X82" s="1"/>
      <c r="Y82" s="1"/>
      <c r="Z82" s="1"/>
      <c r="AA82" s="1"/>
      <c r="AB82" s="1"/>
      <c r="AC82" s="1"/>
      <c r="AD82" s="11"/>
      <c r="AE82" s="1"/>
      <c r="AF82" s="1"/>
      <c r="AH82" s="1"/>
      <c r="AI82" s="1"/>
      <c r="AM82" s="1"/>
      <c r="AO82" s="1"/>
      <c r="AP82" s="1"/>
      <c r="AQ82" s="1"/>
      <c r="AR82" s="1"/>
      <c r="AV82" s="1"/>
      <c r="AW82" s="1"/>
      <c r="AY82" s="1"/>
      <c r="AZ82" s="1"/>
      <c r="BD82" s="1"/>
      <c r="BE82" s="1"/>
      <c r="BF82" s="1"/>
      <c r="BG82" s="1"/>
      <c r="BH82" s="1"/>
      <c r="BL82" s="1"/>
      <c r="BM82" s="1"/>
      <c r="BN82" s="1"/>
      <c r="BO82" s="1"/>
      <c r="BP82" s="1"/>
      <c r="BT82" s="1"/>
      <c r="BU82" s="1"/>
      <c r="BV82" s="1"/>
      <c r="BW82" s="1"/>
      <c r="BX82" s="1"/>
      <c r="CB82" s="1"/>
      <c r="CC82" s="1"/>
      <c r="CD82" s="1"/>
      <c r="CE82" s="1"/>
      <c r="CF82" s="1"/>
      <c r="CJ82" s="1"/>
      <c r="CK82" s="1"/>
      <c r="CL82" s="1"/>
      <c r="CM82" s="1"/>
      <c r="CN82" s="1"/>
      <c r="CR82" s="1"/>
      <c r="CS82" s="1"/>
      <c r="CT82" s="1"/>
      <c r="CU82" s="1"/>
      <c r="CV82" s="1"/>
      <c r="CZ82" s="1"/>
      <c r="DA82" s="1"/>
      <c r="DB82" s="1"/>
      <c r="DC82" s="1"/>
      <c r="DD82" s="1"/>
      <c r="DH82" s="1"/>
      <c r="DI82" s="1"/>
      <c r="DJ82" s="1"/>
      <c r="DK82" s="1"/>
      <c r="DL82" s="1"/>
      <c r="DP82" s="1"/>
      <c r="DQ82" s="1"/>
      <c r="DR82" s="1"/>
      <c r="DS82" s="1"/>
      <c r="DT82" s="1"/>
      <c r="DX82" s="1"/>
      <c r="DY82" s="1"/>
      <c r="DZ82" s="1"/>
      <c r="EA82" s="1"/>
      <c r="EB82" s="1"/>
      <c r="EF82" s="1"/>
      <c r="EG82" s="1"/>
      <c r="EH82" s="1"/>
      <c r="EI82" s="1"/>
      <c r="EJ82" s="1"/>
      <c r="EN82" s="1"/>
      <c r="EO82" s="1"/>
      <c r="EP82" s="1"/>
      <c r="EQ82" s="1"/>
      <c r="ER82" s="1"/>
      <c r="EV82" s="1"/>
      <c r="EW82" s="1"/>
      <c r="EX82" s="1"/>
      <c r="EY82" s="1"/>
      <c r="EZ82" s="1"/>
      <c r="FD82" s="1"/>
      <c r="FE82" s="1"/>
      <c r="FF82" s="1"/>
      <c r="FG82" s="1"/>
      <c r="FH82" s="1"/>
      <c r="FL82" s="1"/>
      <c r="FM82" s="1"/>
      <c r="FN82" s="1"/>
      <c r="FO82" s="1"/>
      <c r="FP82" s="1"/>
      <c r="FQ82" s="10"/>
      <c r="FR82" s="10"/>
      <c r="FS82" s="10"/>
      <c r="FT82" s="1"/>
    </row>
    <row r="83" spans="1:176" ht="13.5">
      <c r="A83" s="7">
        <v>37422.354166666664</v>
      </c>
      <c r="B83" s="7" t="s">
        <v>50</v>
      </c>
      <c r="C83" s="3" t="str">
        <f>L47</f>
        <v>BRD</v>
      </c>
      <c r="D83" s="3" t="s">
        <v>17</v>
      </c>
      <c r="E83" s="3" t="str">
        <f>L18</f>
        <v>Paraguay</v>
      </c>
      <c r="F83" s="1"/>
      <c r="G83" s="33">
        <v>1</v>
      </c>
      <c r="H83" s="33" t="s">
        <v>18</v>
      </c>
      <c r="I83" s="33">
        <v>0</v>
      </c>
      <c r="J83" s="11" t="s">
        <v>19</v>
      </c>
      <c r="K83" s="1"/>
      <c r="L83" s="3" t="str">
        <f aca="true" t="shared" si="460" ref="L83:L92">IF(G83="","",IF(G83&gt;I83,C83,E83))</f>
        <v>BRD</v>
      </c>
      <c r="M83" s="1" t="str">
        <f>M47</f>
        <v>1E</v>
      </c>
      <c r="N83" s="1" t="str">
        <f>M18</f>
        <v>2B</v>
      </c>
      <c r="O83" s="1" t="s">
        <v>134</v>
      </c>
      <c r="P83" s="1"/>
      <c r="Q83" s="1"/>
      <c r="R83" s="1">
        <f aca="true" t="shared" si="461" ref="R83:R88">IF(G83="",0,IF(J83="ok",IF(G83&gt;I83,3,IF(G83=I83,1,0)),0))</f>
        <v>3</v>
      </c>
      <c r="S83" s="1">
        <f aca="true" t="shared" si="462" ref="S83:S88">IF(I83="",0,IF(J83="ok",IF(G83&lt;I83,3,IF(G83=I83,1,0)),0))</f>
        <v>0</v>
      </c>
      <c r="T83" s="1"/>
      <c r="U83" s="1"/>
      <c r="V83" s="1"/>
      <c r="AC83" s="1"/>
      <c r="AD83" s="11"/>
      <c r="AE83" s="1"/>
      <c r="AF83" s="1"/>
      <c r="AG83" s="13" t="s">
        <v>91</v>
      </c>
      <c r="AH83" s="14" t="s">
        <v>54</v>
      </c>
      <c r="AI83" s="8"/>
      <c r="AJ83" s="5">
        <v>3</v>
      </c>
      <c r="AK83" s="5" t="s">
        <v>18</v>
      </c>
      <c r="AL83" s="5">
        <v>2</v>
      </c>
      <c r="AM83" s="9">
        <f>IF(AND($C83=AG83,$E83=AH83),3,IF(OR($C83=AG83,$C83=AH83,$E83=AG83,$E83=AH83),2,0))+IF(OR(AND($G83&gt;$I83,AJ83&gt;AL83),AND($G83&lt;$I83,AJ83&lt;AL83),AND($G83=$I83,AJ83=AL83)),1,0)</f>
        <v>4</v>
      </c>
      <c r="AN83" s="23" t="s">
        <v>135</v>
      </c>
      <c r="AO83" s="1"/>
      <c r="AP83" s="14" t="s">
        <v>79</v>
      </c>
      <c r="AQ83" s="15" t="s">
        <v>44</v>
      </c>
      <c r="AR83" s="8"/>
      <c r="AS83" s="5">
        <v>0</v>
      </c>
      <c r="AT83" s="5" t="s">
        <v>18</v>
      </c>
      <c r="AU83" s="5">
        <v>1</v>
      </c>
      <c r="AV83" s="9">
        <f>IF(AND($C83=AP83,$E83=AQ83),3,IF(OR($C83=AP83,$C83=AQ83,$E83=AP83,$E83=AQ83),2,0))+IF(OR(AND($G83&gt;$I83,AS83&gt;AU83),AND($G83&lt;$I83,AS83&lt;AU83),AND($G83=$I83,AS83=AU83)),1,0)</f>
        <v>3</v>
      </c>
      <c r="AW83" s="1"/>
      <c r="AX83" s="14" t="s">
        <v>85</v>
      </c>
      <c r="AY83" s="14" t="s">
        <v>44</v>
      </c>
      <c r="AZ83" s="8"/>
      <c r="BA83" s="5">
        <v>3</v>
      </c>
      <c r="BB83" s="5" t="s">
        <v>18</v>
      </c>
      <c r="BC83" s="5">
        <v>2</v>
      </c>
      <c r="BD83" s="9">
        <f>IF(AND($C83=AX83,$E83=AY83),3,IF(OR($C83=AX83,$C83=AY83,$E83=AX83,$E83=AY83),2,0))+IF(OR(AND($G83&gt;$I83,BA83&gt;BC83),AND($G83&lt;$I83,BA83&lt;BC83),AND($G83=$I83,BA83=BC83)),1,0)</f>
        <v>3</v>
      </c>
      <c r="BE83" s="1"/>
      <c r="BF83" s="15" t="s">
        <v>85</v>
      </c>
      <c r="BG83" s="15" t="s">
        <v>43</v>
      </c>
      <c r="BH83" s="8"/>
      <c r="BI83" s="5">
        <v>4</v>
      </c>
      <c r="BJ83" s="5" t="s">
        <v>18</v>
      </c>
      <c r="BK83" s="5">
        <v>0</v>
      </c>
      <c r="BL83" s="9">
        <f>IF(AND($C83=BF83,$E83=BG83),3,IF(OR($C83=BF83,$C83=BG83,$E83=BF83,$E83=BG83),2,0))+IF(OR(AND($G83&gt;$I83,BI83&gt;BK83),AND($G83&lt;$I83,BI83&lt;BK83),AND($G83=$I83,BI83=BK83)),1,0)</f>
        <v>1</v>
      </c>
      <c r="BM83" s="1"/>
      <c r="BN83" s="14" t="str">
        <f>BO50</f>
        <v>brd</v>
      </c>
      <c r="BO83" s="15" t="str">
        <f>BO21</f>
        <v>paraguay</v>
      </c>
      <c r="BP83" s="8"/>
      <c r="BQ83" s="5">
        <v>8</v>
      </c>
      <c r="BR83" s="5" t="s">
        <v>18</v>
      </c>
      <c r="BS83" s="5">
        <v>0</v>
      </c>
      <c r="BT83" s="9">
        <f>IF(AND($C83=BN83,$E83=BO83),3,IF(OR($C83=BN83,$C83=BO83,$E83=BN83,$E83=BO83),2,0))+IF(OR(AND($G83&gt;$I83,BQ83&gt;BS83),AND($G83&lt;$I83,BQ83&lt;BS83),AND($G83=$I83,BQ83=BS83)),1,0)</f>
        <v>4</v>
      </c>
      <c r="BU83" s="1"/>
      <c r="BV83" s="14" t="str">
        <f>BW50</f>
        <v>kamerun</v>
      </c>
      <c r="BW83" s="15" t="str">
        <f>BW21</f>
        <v>slowenien</v>
      </c>
      <c r="BX83" s="8"/>
      <c r="BY83" s="5">
        <v>4</v>
      </c>
      <c r="BZ83" s="5" t="s">
        <v>18</v>
      </c>
      <c r="CA83" s="5">
        <v>1</v>
      </c>
      <c r="CB83" s="9">
        <f>IF(AND($C83=BV83,$E83=BW83),3,IF(OR($C83=BV83,$C83=BW83,$E83=BV83,$E83=BW83),2,0))+IF(OR(AND($G83&gt;$I83,BY83&gt;CA83),AND($G83&lt;$I83,BY83&lt;CA83),AND($G83=$I83,BY83=CA83)),1,0)</f>
        <v>1</v>
      </c>
      <c r="CC83" s="1"/>
      <c r="CD83" s="14" t="str">
        <f>CE50</f>
        <v>irland</v>
      </c>
      <c r="CE83" s="15" t="str">
        <f>CE21</f>
        <v>paraguay</v>
      </c>
      <c r="CF83" s="8"/>
      <c r="CG83" s="5">
        <v>7</v>
      </c>
      <c r="CH83" s="5" t="s">
        <v>18</v>
      </c>
      <c r="CI83" s="5">
        <v>2</v>
      </c>
      <c r="CJ83" s="9">
        <f>IF(AND($C83=CD83,$E83=CE83),3,IF(OR($C83=CD83,$C83=CE83,$E83=CD83,$E83=CE83),2,0))+IF(OR(AND($G83&gt;$I83,CG83&gt;CI83),AND($G83&lt;$I83,CG83&lt;CI83),AND($G83=$I83,CG83=CI83)),1,0)</f>
        <v>3</v>
      </c>
      <c r="CK83" s="1"/>
      <c r="CL83" s="14" t="str">
        <f>CM50</f>
        <v>saudi-arabien</v>
      </c>
      <c r="CM83" s="15" t="str">
        <f>CM21</f>
        <v>slowenien</v>
      </c>
      <c r="CN83" s="8"/>
      <c r="CO83" s="5">
        <v>2</v>
      </c>
      <c r="CP83" s="5" t="s">
        <v>18</v>
      </c>
      <c r="CQ83" s="5">
        <v>6</v>
      </c>
      <c r="CR83" s="9">
        <f>IF(AND($C83=CL83,$E83=CM83),3,IF(OR($C83=CL83,$C83=CM83,$E83=CL83,$E83=CM83),2,0))+IF(OR(AND($G83&gt;$I83,CO83&gt;CQ83),AND($G83&lt;$I83,CO83&lt;CQ83),AND($G83=$I83,CO83=CQ83)),1,0)</f>
        <v>0</v>
      </c>
      <c r="CS83" s="1"/>
      <c r="CT83" s="14" t="str">
        <f>CU50</f>
        <v>irland</v>
      </c>
      <c r="CU83" s="15" t="str">
        <f>CU21</f>
        <v>südafrika</v>
      </c>
      <c r="CV83" s="8"/>
      <c r="CW83" s="5">
        <v>4</v>
      </c>
      <c r="CX83" s="5" t="s">
        <v>18</v>
      </c>
      <c r="CY83" s="5">
        <v>3</v>
      </c>
      <c r="CZ83" s="9">
        <f>IF(AND($C83=CT83,$E83=CU83),3,IF(OR($C83=CT83,$C83=CU83,$E83=CT83,$E83=CU83),2,0))+IF(OR(AND($G83&gt;$I83,CW83&gt;CY83),AND($G83&lt;$I83,CW83&lt;CY83),AND($G83=$I83,CW83=CY83)),1,0)</f>
        <v>1</v>
      </c>
      <c r="DA83" s="1"/>
      <c r="DB83" s="14" t="str">
        <f>DC50</f>
        <v>brd</v>
      </c>
      <c r="DC83" s="15" t="str">
        <f>DC21</f>
        <v>slowenien</v>
      </c>
      <c r="DD83" s="8"/>
      <c r="DE83" s="5">
        <v>2</v>
      </c>
      <c r="DF83" s="5" t="s">
        <v>18</v>
      </c>
      <c r="DG83" s="5">
        <v>0</v>
      </c>
      <c r="DH83" s="9">
        <f>IF(AND($C83=DB83,$E83=DC83),3,IF(OR($C83=DB83,$C83=DC83,$E83=DB83,$E83=DC83),2,0))+IF(OR(AND($G83&gt;$I83,DE83&gt;DG83),AND($G83&lt;$I83,DE83&lt;DG83),AND($G83=$I83,DE83=DG83)),1,0)</f>
        <v>3</v>
      </c>
      <c r="DI83" s="1"/>
      <c r="DJ83" s="14" t="str">
        <f>DK50</f>
        <v>brd</v>
      </c>
      <c r="DK83" s="15" t="str">
        <f>DK21</f>
        <v>spanien</v>
      </c>
      <c r="DL83" s="8"/>
      <c r="DM83" s="5">
        <v>9</v>
      </c>
      <c r="DN83" s="5" t="s">
        <v>18</v>
      </c>
      <c r="DO83" s="5">
        <v>2</v>
      </c>
      <c r="DP83" s="9">
        <f>IF(AND($C83=DJ83,$E83=DK83),3,IF(OR($C83=DJ83,$C83=DK83,$E83=DJ83,$E83=DK83),2,0))+IF(OR(AND($G83&gt;$I83,DM83&gt;DO83),AND($G83&lt;$I83,DM83&lt;DO83),AND($G83=$I83,DM83=DO83)),1,0)</f>
        <v>3</v>
      </c>
      <c r="DQ83" s="1"/>
      <c r="DR83" s="14" t="str">
        <f>DS50</f>
        <v>brd</v>
      </c>
      <c r="DS83" s="15" t="str">
        <f>DS21</f>
        <v>slowenien</v>
      </c>
      <c r="DT83" s="8"/>
      <c r="DU83" s="5">
        <v>9</v>
      </c>
      <c r="DV83" s="5" t="s">
        <v>18</v>
      </c>
      <c r="DW83" s="5">
        <v>3</v>
      </c>
      <c r="DX83" s="9">
        <f>IF(AND($C83=DR83,$E83=DS83),3,IF(OR($C83=DR83,$C83=DS83,$E83=DR83,$E83=DS83),2,0))+IF(OR(AND($G83&gt;$I83,DU83&gt;DW83),AND($G83&lt;$I83,DU83&lt;DW83),AND($G83=$I83,DU83=DW83)),1,0)</f>
        <v>3</v>
      </c>
      <c r="DY83" s="1"/>
      <c r="DZ83" s="14" t="str">
        <f>EA50</f>
        <v>irland</v>
      </c>
      <c r="EA83" s="15" t="str">
        <f>EA21</f>
        <v>südafrika</v>
      </c>
      <c r="EB83" s="8"/>
      <c r="EC83" s="5">
        <v>9</v>
      </c>
      <c r="ED83" s="5" t="s">
        <v>18</v>
      </c>
      <c r="EE83" s="5">
        <v>8</v>
      </c>
      <c r="EF83" s="9">
        <f>IF(AND($C83=DZ83,$E83=EA83),3,IF(OR($C83=DZ83,$C83=EA83,$E83=DZ83,$E83=EA83),2,0))+IF(OR(AND($G83&gt;$I83,EC83&gt;EE83),AND($G83&lt;$I83,EC83&lt;EE83),AND($G83=$I83,EC83=EE83)),1,0)</f>
        <v>1</v>
      </c>
      <c r="EG83" s="1"/>
      <c r="EH83" s="14" t="s">
        <v>91</v>
      </c>
      <c r="EI83" s="14" t="s">
        <v>53</v>
      </c>
      <c r="EJ83" s="8"/>
      <c r="EK83" s="5">
        <v>2</v>
      </c>
      <c r="EL83" s="5" t="s">
        <v>18</v>
      </c>
      <c r="EM83" s="5">
        <v>1</v>
      </c>
      <c r="EN83" s="9">
        <f>IF(AND($C83=EH83,$E83=EI83),3,IF(OR($C83=EH83,$C83=EI83,$E83=EH83,$E83=EI83),2,0))+IF(OR(AND($G83&gt;$I83,EK83&gt;EM83),AND($G83&lt;$I83,EK83&lt;EM83),AND($G83=$I83,EK83=EM83)),1,0)</f>
        <v>3</v>
      </c>
      <c r="EO83" s="1"/>
      <c r="EP83" s="14" t="s">
        <v>92</v>
      </c>
      <c r="EQ83" s="14" t="s">
        <v>54</v>
      </c>
      <c r="ER83" s="8"/>
      <c r="ES83" s="5">
        <v>1</v>
      </c>
      <c r="ET83" s="5" t="s">
        <v>18</v>
      </c>
      <c r="EU83" s="5">
        <v>0</v>
      </c>
      <c r="EV83" s="9">
        <f>IF(AND($C83=EP83,$E83=EQ83),3,IF(OR($C83=EP83,$C83=EQ83,$E83=EP83,$E83=EQ83),2,0))+IF(OR(AND($G83&gt;$I83,ES83&gt;EU83),AND($G83&lt;$I83,ES83&lt;EU83),AND($G83=$I83,ES83=EU83)),1,0)</f>
        <v>3</v>
      </c>
      <c r="EW83" s="1"/>
      <c r="EX83" s="14" t="str">
        <f>EY50</f>
        <v>BRD</v>
      </c>
      <c r="EY83" s="15" t="str">
        <f>EY21</f>
        <v>Paraguay</v>
      </c>
      <c r="EZ83" s="8"/>
      <c r="FA83" s="5">
        <f aca="true" ca="1" t="shared" si="463" ref="FA83:FA90">IF($A$117="",0,INT(RAND()*10))</f>
        <v>6</v>
      </c>
      <c r="FB83" s="5" t="s">
        <v>18</v>
      </c>
      <c r="FC83" s="5">
        <f aca="true" ca="1" t="shared" si="464" ref="FC83:FC90">IF($A$117="",0,INT(RAND()*10))</f>
        <v>1</v>
      </c>
      <c r="FD83" s="9">
        <f>IF(AND($C83=EX83,$E83=EY83),3,IF(OR($C83=EX83,$C83=EY83,$E83=EX83,$E83=EY83),2,0))+IF(OR(AND($G83&gt;$I83,FA83&gt;FC83),AND($G83&lt;$I83,FA83&lt;FC83),AND($G83=$I83,FA83=FC83)),1,0)</f>
        <v>4</v>
      </c>
      <c r="FE83" s="1"/>
      <c r="FF83" s="14" t="str">
        <f>FG50</f>
        <v>BRD</v>
      </c>
      <c r="FG83" s="15" t="str">
        <f>FG21</f>
        <v>Paraguay</v>
      </c>
      <c r="FH83" s="8"/>
      <c r="FI83" s="5">
        <f aca="true" ca="1" t="shared" si="465" ref="FI83:FI90">IF($A$117="",0,INT(RAND()*10))</f>
        <v>5</v>
      </c>
      <c r="FJ83" s="5" t="s">
        <v>18</v>
      </c>
      <c r="FK83" s="5">
        <f aca="true" ca="1" t="shared" si="466" ref="FK83:FK90">IF($A$117="",0,INT(RAND()*10))</f>
        <v>7</v>
      </c>
      <c r="FL83" s="9">
        <f>IF(AND($C83=FF83,$E83=FG83),3,IF(OR($C83=FF83,$C83=FG83,$E83=FF83,$E83=FG83),2,0))+IF(OR(AND($G83&gt;$I83,FI83&gt;FK83),AND($G83&lt;$I83,FI83&lt;FK83),AND($G83=$I83,FI83=FK83)),1,0)</f>
        <v>3</v>
      </c>
      <c r="FM83" s="1"/>
      <c r="FN83" s="15" t="str">
        <f>C83</f>
        <v>BRD</v>
      </c>
      <c r="FO83" s="15" t="str">
        <f>E83</f>
        <v>Paraguay</v>
      </c>
      <c r="FP83" s="8"/>
      <c r="FQ83" s="5">
        <f t="shared" si="406"/>
        <v>1</v>
      </c>
      <c r="FR83" s="5" t="s">
        <v>18</v>
      </c>
      <c r="FS83" s="5">
        <f t="shared" si="407"/>
        <v>0</v>
      </c>
      <c r="FT83" s="9">
        <f>IF(AND($C83=FN83,$E83=FO83),3,IF(OR($C83=FN83,$C83=FO83,$E83=FN83,$E83=FO83),2,0))+IF(OR(AND($G83&gt;$I83,FQ83&gt;FS83),AND($G83&lt;$I83,FQ83&lt;FS83),AND($G83=$I83,FQ83=FS83)),1,0)</f>
        <v>4</v>
      </c>
    </row>
    <row r="84" spans="1:176" ht="13.5">
      <c r="A84" s="7">
        <v>37422.5625</v>
      </c>
      <c r="B84" s="4" t="s">
        <v>82</v>
      </c>
      <c r="C84" s="3" t="str">
        <f>L7</f>
        <v>Dänemark</v>
      </c>
      <c r="D84" s="3" t="s">
        <v>17</v>
      </c>
      <c r="E84" s="3" t="str">
        <f>L58</f>
        <v>England</v>
      </c>
      <c r="F84" s="1"/>
      <c r="G84" s="33">
        <v>0</v>
      </c>
      <c r="H84" s="33" t="s">
        <v>18</v>
      </c>
      <c r="I84" s="33">
        <v>3</v>
      </c>
      <c r="J84" s="11" t="s">
        <v>19</v>
      </c>
      <c r="K84" s="1"/>
      <c r="L84" s="3" t="str">
        <f t="shared" si="460"/>
        <v>England</v>
      </c>
      <c r="M84" s="1" t="str">
        <f>M7</f>
        <v>1A</v>
      </c>
      <c r="N84" s="1" t="str">
        <f>M58</f>
        <v>2F</v>
      </c>
      <c r="O84" s="1" t="s">
        <v>136</v>
      </c>
      <c r="P84" s="1"/>
      <c r="Q84" s="1"/>
      <c r="R84" s="1">
        <f t="shared" si="461"/>
        <v>0</v>
      </c>
      <c r="S84" s="1">
        <f t="shared" si="462"/>
        <v>3</v>
      </c>
      <c r="T84" s="1"/>
      <c r="U84" s="1"/>
      <c r="V84" s="1"/>
      <c r="AC84" s="1"/>
      <c r="AD84" s="11"/>
      <c r="AE84" s="1"/>
      <c r="AF84" s="1"/>
      <c r="AG84" s="13" t="s">
        <v>37</v>
      </c>
      <c r="AH84" s="14" t="s">
        <v>105</v>
      </c>
      <c r="AI84" s="8"/>
      <c r="AJ84" s="5">
        <v>2</v>
      </c>
      <c r="AK84" s="5" t="s">
        <v>18</v>
      </c>
      <c r="AL84" s="5">
        <v>1</v>
      </c>
      <c r="AM84" s="9">
        <f aca="true" t="shared" si="467" ref="AM84:AM90">IF(AND($C84=AG84,$E84=AH84),3,IF(OR($C84=AG84,$C84=AH84,$E84=AG84,$E84=AH84),2,0))+IF(OR(AND($G84&gt;$I84,AJ84&gt;AL84),AND($G84&lt;$I84,AJ84&lt;AL84),AND($G84=$I84,AJ84=AL84)),1,0)</f>
        <v>0</v>
      </c>
      <c r="AO84" s="1"/>
      <c r="AP84" s="15" t="s">
        <v>15</v>
      </c>
      <c r="AQ84" s="15" t="s">
        <v>98</v>
      </c>
      <c r="AR84" s="8"/>
      <c r="AS84" s="5">
        <v>0</v>
      </c>
      <c r="AT84" s="5" t="s">
        <v>18</v>
      </c>
      <c r="AU84" s="5">
        <v>1</v>
      </c>
      <c r="AV84" s="9">
        <f aca="true" t="shared" si="468" ref="AV84:AV90">IF(AND($C84=AP84,$E84=AQ84),3,IF(OR($C84=AP84,$C84=AQ84,$E84=AP84,$E84=AQ84),2,0))+IF(OR(AND($G84&gt;$I84,AS84&gt;AU84),AND($G84&lt;$I84,AS84&lt;AU84),AND($G84=$I84,AS84=AU84)),1,0)</f>
        <v>3</v>
      </c>
      <c r="AW84" s="1"/>
      <c r="AX84" s="14" t="s">
        <v>25</v>
      </c>
      <c r="AY84" s="14" t="s">
        <v>98</v>
      </c>
      <c r="AZ84" s="8"/>
      <c r="BA84" s="5">
        <v>3</v>
      </c>
      <c r="BB84" s="5" t="s">
        <v>18</v>
      </c>
      <c r="BC84" s="5">
        <v>4</v>
      </c>
      <c r="BD84" s="9">
        <f aca="true" t="shared" si="469" ref="BD84:BD90">IF(AND($C84=AX84,$E84=AY84),3,IF(OR($C84=AX84,$C84=AY84,$E84=AX84,$E84=AY84),2,0))+IF(OR(AND($G84&gt;$I84,BA84&gt;BC84),AND($G84&lt;$I84,BA84&lt;BC84),AND($G84=$I84,BA84=BC84)),1,0)</f>
        <v>4</v>
      </c>
      <c r="BE84" s="1"/>
      <c r="BF84" s="15" t="s">
        <v>20</v>
      </c>
      <c r="BG84" s="15" t="s">
        <v>96</v>
      </c>
      <c r="BH84" s="8"/>
      <c r="BI84" s="5">
        <v>2</v>
      </c>
      <c r="BJ84" s="5" t="s">
        <v>18</v>
      </c>
      <c r="BK84" s="5">
        <v>3</v>
      </c>
      <c r="BL84" s="9">
        <f aca="true" t="shared" si="470" ref="BL84:BL90">IF(AND($C84=BF84,$E84=BG84),3,IF(OR($C84=BF84,$C84=BG84,$E84=BF84,$E84=BG84),2,0))+IF(OR(AND($G84&gt;$I84,BI84&gt;BK84),AND($G84&lt;$I84,BI84&lt;BK84),AND($G84=$I84,BI84=BK84)),1,0)</f>
        <v>1</v>
      </c>
      <c r="BM84" s="1"/>
      <c r="BN84" s="15" t="str">
        <f>BO10</f>
        <v>uruguay</v>
      </c>
      <c r="BO84" s="15" t="str">
        <f>BO61</f>
        <v>argentinien</v>
      </c>
      <c r="BP84" s="8"/>
      <c r="BQ84" s="5">
        <v>4</v>
      </c>
      <c r="BR84" s="5" t="s">
        <v>18</v>
      </c>
      <c r="BS84" s="5">
        <v>3</v>
      </c>
      <c r="BT84" s="9">
        <f aca="true" t="shared" si="471" ref="BT84:BT90">IF(AND($C84=BN84,$E84=BO84),3,IF(OR($C84=BN84,$C84=BO84,$E84=BN84,$E84=BO84),2,0))+IF(OR(AND($G84&gt;$I84,BQ84&gt;BS84),AND($G84&lt;$I84,BQ84&lt;BS84),AND($G84=$I84,BQ84=BS84)),1,0)</f>
        <v>0</v>
      </c>
      <c r="BU84" s="1"/>
      <c r="BV84" s="15" t="str">
        <f>BW10</f>
        <v>dänemark</v>
      </c>
      <c r="BW84" s="15" t="str">
        <f>BW61</f>
        <v>nigeria</v>
      </c>
      <c r="BX84" s="8"/>
      <c r="BY84" s="5">
        <v>7</v>
      </c>
      <c r="BZ84" s="5" t="s">
        <v>18</v>
      </c>
      <c r="CA84" s="5">
        <v>8</v>
      </c>
      <c r="CB84" s="9">
        <f aca="true" t="shared" si="472" ref="CB84:CB90">IF(AND($C84=BV84,$E84=BW84),3,IF(OR($C84=BV84,$C84=BW84,$E84=BV84,$E84=BW84),2,0))+IF(OR(AND($G84&gt;$I84,BY84&gt;CA84),AND($G84&lt;$I84,BY84&lt;CA84),AND($G84=$I84,BY84=CA84)),1,0)</f>
        <v>3</v>
      </c>
      <c r="CC84" s="1"/>
      <c r="CD84" s="15" t="str">
        <f>CE10</f>
        <v>dänemark</v>
      </c>
      <c r="CE84" s="15" t="str">
        <f>CE61</f>
        <v>england</v>
      </c>
      <c r="CF84" s="8"/>
      <c r="CG84" s="5">
        <v>4</v>
      </c>
      <c r="CH84" s="5" t="s">
        <v>18</v>
      </c>
      <c r="CI84" s="5">
        <v>7</v>
      </c>
      <c r="CJ84" s="9">
        <f aca="true" t="shared" si="473" ref="CJ84:CJ90">IF(AND($C84=CD84,$E84=CE84),3,IF(OR($C84=CD84,$C84=CE84,$E84=CD84,$E84=CE84),2,0))+IF(OR(AND($G84&gt;$I84,CG84&gt;CI84),AND($G84&lt;$I84,CG84&lt;CI84),AND($G84=$I84,CG84=CI84)),1,0)</f>
        <v>4</v>
      </c>
      <c r="CK84" s="1"/>
      <c r="CL84" s="15" t="str">
        <f>CM10</f>
        <v>senegal</v>
      </c>
      <c r="CM84" s="15" t="str">
        <f>CM61</f>
        <v>england</v>
      </c>
      <c r="CN84" s="8"/>
      <c r="CO84" s="5">
        <v>3</v>
      </c>
      <c r="CP84" s="5" t="s">
        <v>18</v>
      </c>
      <c r="CQ84" s="5">
        <v>5</v>
      </c>
      <c r="CR84" s="9">
        <f aca="true" t="shared" si="474" ref="CR84:CR90">IF(AND($C84=CL84,$E84=CM84),3,IF(OR($C84=CL84,$C84=CM84,$E84=CL84,$E84=CM84),2,0))+IF(OR(AND($G84&gt;$I84,CO84&gt;CQ84),AND($G84&lt;$I84,CO84&lt;CQ84),AND($G84=$I84,CO84=CQ84)),1,0)</f>
        <v>3</v>
      </c>
      <c r="CS84" s="1"/>
      <c r="CT84" s="15" t="str">
        <f>CU10</f>
        <v>dänemark</v>
      </c>
      <c r="CU84" s="15" t="str">
        <f>CU61</f>
        <v>england</v>
      </c>
      <c r="CV84" s="8"/>
      <c r="CW84" s="5">
        <v>7</v>
      </c>
      <c r="CX84" s="5" t="s">
        <v>18</v>
      </c>
      <c r="CY84" s="5">
        <v>2</v>
      </c>
      <c r="CZ84" s="9">
        <f aca="true" t="shared" si="475" ref="CZ84:CZ90">IF(AND($C84=CT84,$E84=CU84),3,IF(OR($C84=CT84,$C84=CU84,$E84=CT84,$E84=CU84),2,0))+IF(OR(AND($G84&gt;$I84,CW84&gt;CY84),AND($G84&lt;$I84,CW84&lt;CY84),AND($G84=$I84,CW84=CY84)),1,0)</f>
        <v>3</v>
      </c>
      <c r="DA84" s="1"/>
      <c r="DB84" s="15" t="str">
        <f>DC10</f>
        <v>frankreich</v>
      </c>
      <c r="DC84" s="15" t="str">
        <f>DC61</f>
        <v>nigeria</v>
      </c>
      <c r="DD84" s="8"/>
      <c r="DE84" s="5">
        <v>3</v>
      </c>
      <c r="DF84" s="5" t="s">
        <v>18</v>
      </c>
      <c r="DG84" s="5">
        <v>2</v>
      </c>
      <c r="DH84" s="9">
        <f aca="true" t="shared" si="476" ref="DH84:DH90">IF(AND($C84=DB84,$E84=DC84),3,IF(OR($C84=DB84,$C84=DC84,$E84=DB84,$E84=DC84),2,0))+IF(OR(AND($G84&gt;$I84,DE84&gt;DG84),AND($G84&lt;$I84,DE84&lt;DG84),AND($G84=$I84,DE84=DG84)),1,0)</f>
        <v>0</v>
      </c>
      <c r="DI84" s="1"/>
      <c r="DJ84" s="15" t="str">
        <f>DK10</f>
        <v>frankreich</v>
      </c>
      <c r="DK84" s="15" t="str">
        <f>DK61</f>
        <v>england</v>
      </c>
      <c r="DL84" s="8"/>
      <c r="DM84" s="5">
        <v>6</v>
      </c>
      <c r="DN84" s="5" t="s">
        <v>18</v>
      </c>
      <c r="DO84" s="5">
        <v>0</v>
      </c>
      <c r="DP84" s="9">
        <f aca="true" t="shared" si="477" ref="DP84:DP90">IF(AND($C84=DJ84,$E84=DK84),3,IF(OR($C84=DJ84,$C84=DK84,$E84=DJ84,$E84=DK84),2,0))+IF(OR(AND($G84&gt;$I84,DM84&gt;DO84),AND($G84&lt;$I84,DM84&lt;DO84),AND($G84=$I84,DM84=DO84)),1,0)</f>
        <v>2</v>
      </c>
      <c r="DQ84" s="1"/>
      <c r="DR84" s="15" t="str">
        <f>DS10</f>
        <v>senegal</v>
      </c>
      <c r="DS84" s="15" t="str">
        <f>DS61</f>
        <v>nigeria</v>
      </c>
      <c r="DT84" s="8"/>
      <c r="DU84" s="5">
        <v>8</v>
      </c>
      <c r="DV84" s="5" t="s">
        <v>18</v>
      </c>
      <c r="DW84" s="5">
        <v>0</v>
      </c>
      <c r="DX84" s="9">
        <f aca="true" t="shared" si="478" ref="DX84:DX90">IF(AND($C84=DR84,$E84=DS84),3,IF(OR($C84=DR84,$C84=DS84,$E84=DR84,$E84=DS84),2,0))+IF(OR(AND($G84&gt;$I84,DU84&gt;DW84),AND($G84&lt;$I84,DU84&lt;DW84),AND($G84=$I84,DU84=DW84)),1,0)</f>
        <v>0</v>
      </c>
      <c r="DY84" s="1"/>
      <c r="DZ84" s="15" t="str">
        <f>EA10</f>
        <v>uruguay</v>
      </c>
      <c r="EA84" s="15" t="str">
        <f>EA61</f>
        <v>england</v>
      </c>
      <c r="EB84" s="8"/>
      <c r="EC84" s="5">
        <v>6</v>
      </c>
      <c r="ED84" s="5" t="s">
        <v>18</v>
      </c>
      <c r="EE84" s="5">
        <v>7</v>
      </c>
      <c r="EF84" s="9">
        <f aca="true" t="shared" si="479" ref="EF84:EF90">IF(AND($C84=DZ84,$E84=EA84),3,IF(OR($C84=DZ84,$C84=EA84,$E84=DZ84,$E84=EA84),2,0))+IF(OR(AND($G84&gt;$I84,EC84&gt;EE84),AND($G84&lt;$I84,EC84&lt;EE84),AND($G84=$I84,EC84=EE84)),1,0)</f>
        <v>3</v>
      </c>
      <c r="EG84" s="1"/>
      <c r="EH84" s="14" t="s">
        <v>37</v>
      </c>
      <c r="EI84" s="14" t="s">
        <v>108</v>
      </c>
      <c r="EJ84" s="8"/>
      <c r="EK84" s="5">
        <v>1</v>
      </c>
      <c r="EL84" s="5" t="s">
        <v>18</v>
      </c>
      <c r="EM84" s="5">
        <v>0</v>
      </c>
      <c r="EN84" s="9">
        <f aca="true" t="shared" si="480" ref="EN84:EN90">IF(AND($C84=EH84,$E84=EI84),3,IF(OR($C84=EH84,$C84=EI84,$E84=EH84,$E84=EI84),2,0))+IF(OR(AND($G84&gt;$I84,EK84&gt;EM84),AND($G84&lt;$I84,EK84&lt;EM84),AND($G84=$I84,EK84=EM84)),1,0)</f>
        <v>0</v>
      </c>
      <c r="EO84" s="1"/>
      <c r="EP84" s="14" t="s">
        <v>37</v>
      </c>
      <c r="EQ84" s="14" t="s">
        <v>107</v>
      </c>
      <c r="ER84" s="8"/>
      <c r="ES84" s="5">
        <v>2</v>
      </c>
      <c r="ET84" s="5" t="s">
        <v>18</v>
      </c>
      <c r="EU84" s="5">
        <v>1</v>
      </c>
      <c r="EV84" s="9">
        <f aca="true" t="shared" si="481" ref="EV84:EV90">IF(AND($C84=EP84,$E84=EQ84),3,IF(OR($C84=EP84,$C84=EQ84,$E84=EP84,$E84=EQ84),2,0))+IF(OR(AND($G84&gt;$I84,ES84&gt;EU84),AND($G84&lt;$I84,ES84&lt;EU84),AND($G84=$I84,ES84=EU84)),1,0)</f>
        <v>0</v>
      </c>
      <c r="EW84" s="1"/>
      <c r="EX84" s="15" t="str">
        <f>EY10</f>
        <v>Dänemark</v>
      </c>
      <c r="EY84" s="15" t="str">
        <f>EY61</f>
        <v>England</v>
      </c>
      <c r="EZ84" s="8"/>
      <c r="FA84" s="5">
        <f ca="1" t="shared" si="463"/>
        <v>9</v>
      </c>
      <c r="FB84" s="5" t="s">
        <v>18</v>
      </c>
      <c r="FC84" s="5">
        <f ca="1" t="shared" si="464"/>
        <v>6</v>
      </c>
      <c r="FD84" s="9">
        <f aca="true" t="shared" si="482" ref="FD84:FD90">IF(AND($C84=EX84,$E84=EY84),3,IF(OR($C84=EX84,$C84=EY84,$E84=EX84,$E84=EY84),2,0))+IF(OR(AND($G84&gt;$I84,FA84&gt;FC84),AND($G84&lt;$I84,FA84&lt;FC84),AND($G84=$I84,FA84=FC84)),1,0)</f>
        <v>3</v>
      </c>
      <c r="FE84" s="1"/>
      <c r="FF84" s="15" t="str">
        <f>FG10</f>
        <v>Dänemark</v>
      </c>
      <c r="FG84" s="15" t="str">
        <f>FG61</f>
        <v>England</v>
      </c>
      <c r="FH84" s="8"/>
      <c r="FI84" s="5">
        <f ca="1" t="shared" si="465"/>
        <v>7</v>
      </c>
      <c r="FJ84" s="5" t="s">
        <v>18</v>
      </c>
      <c r="FK84" s="5">
        <f ca="1" t="shared" si="466"/>
        <v>1</v>
      </c>
      <c r="FL84" s="9">
        <f aca="true" t="shared" si="483" ref="FL84:FL90">IF(AND($C84=FF84,$E84=FG84),3,IF(OR($C84=FF84,$C84=FG84,$E84=FF84,$E84=FG84),2,0))+IF(OR(AND($G84&gt;$I84,FI84&gt;FK84),AND($G84&lt;$I84,FI84&lt;FK84),AND($G84=$I84,FI84=FK84)),1,0)</f>
        <v>3</v>
      </c>
      <c r="FM84" s="1"/>
      <c r="FN84" s="15" t="str">
        <f aca="true" t="shared" si="484" ref="FN84:FN90">C84</f>
        <v>Dänemark</v>
      </c>
      <c r="FO84" s="15" t="str">
        <f aca="true" t="shared" si="485" ref="FO84:FO90">E84</f>
        <v>England</v>
      </c>
      <c r="FP84" s="8"/>
      <c r="FQ84" s="5">
        <f t="shared" si="406"/>
        <v>0</v>
      </c>
      <c r="FR84" s="5" t="s">
        <v>18</v>
      </c>
      <c r="FS84" s="5">
        <f t="shared" si="407"/>
        <v>3</v>
      </c>
      <c r="FT84" s="9">
        <f aca="true" t="shared" si="486" ref="FT84:FT90">IF(AND($C84=FN84,$E84=FO84),3,IF(OR($C84=FN84,$C84=FO84,$E84=FN84,$E84=FO84),2,0))+IF(OR(AND($G84&gt;$I84,FQ84&gt;FS84),AND($G84&lt;$I84,FQ84&lt;FS84),AND($G84=$I84,FQ84=FS84)),1,0)</f>
        <v>4</v>
      </c>
    </row>
    <row r="85" spans="1:176" ht="13.5">
      <c r="A85" s="7">
        <v>37423.354166666664</v>
      </c>
      <c r="B85" s="4" t="s">
        <v>114</v>
      </c>
      <c r="C85" s="3" t="str">
        <f>L57</f>
        <v>Schweden</v>
      </c>
      <c r="D85" s="3" t="s">
        <v>17</v>
      </c>
      <c r="E85" s="3" t="str">
        <f>L8</f>
        <v>Senegal</v>
      </c>
      <c r="F85" s="1"/>
      <c r="G85" s="33">
        <v>1</v>
      </c>
      <c r="H85" s="33" t="s">
        <v>18</v>
      </c>
      <c r="I85" s="33">
        <v>2</v>
      </c>
      <c r="J85" s="11" t="s">
        <v>19</v>
      </c>
      <c r="K85" s="1"/>
      <c r="L85" s="3" t="str">
        <f t="shared" si="460"/>
        <v>Senegal</v>
      </c>
      <c r="M85" s="1" t="str">
        <f>M57</f>
        <v>1F</v>
      </c>
      <c r="N85" s="1" t="str">
        <f>M8</f>
        <v>2A</v>
      </c>
      <c r="O85" s="1" t="s">
        <v>137</v>
      </c>
      <c r="P85" s="1"/>
      <c r="Q85" s="1"/>
      <c r="R85" s="1">
        <f t="shared" si="461"/>
        <v>0</v>
      </c>
      <c r="S85" s="1">
        <f t="shared" si="462"/>
        <v>3</v>
      </c>
      <c r="T85" s="1"/>
      <c r="U85" s="1"/>
      <c r="V85" s="1"/>
      <c r="AC85" s="3"/>
      <c r="AD85" s="11"/>
      <c r="AE85" s="1"/>
      <c r="AF85" s="1"/>
      <c r="AG85" s="14" t="s">
        <v>107</v>
      </c>
      <c r="AH85" s="15" t="s">
        <v>35</v>
      </c>
      <c r="AI85" s="8"/>
      <c r="AJ85" s="5">
        <v>3</v>
      </c>
      <c r="AK85" s="5" t="s">
        <v>18</v>
      </c>
      <c r="AL85" s="5">
        <v>0</v>
      </c>
      <c r="AM85" s="9">
        <f t="shared" si="467"/>
        <v>0</v>
      </c>
      <c r="AN85" s="23" t="s">
        <v>138</v>
      </c>
      <c r="AO85" s="1"/>
      <c r="AP85" s="15" t="s">
        <v>96</v>
      </c>
      <c r="AQ85" s="15" t="s">
        <v>25</v>
      </c>
      <c r="AR85" s="8"/>
      <c r="AS85" s="5">
        <v>1</v>
      </c>
      <c r="AT85" s="5" t="s">
        <v>18</v>
      </c>
      <c r="AU85" s="5">
        <v>0</v>
      </c>
      <c r="AV85" s="9">
        <f t="shared" si="468"/>
        <v>0</v>
      </c>
      <c r="AW85" s="1"/>
      <c r="AX85" s="14" t="s">
        <v>96</v>
      </c>
      <c r="AY85" s="14" t="s">
        <v>15</v>
      </c>
      <c r="AZ85" s="8"/>
      <c r="BA85" s="5">
        <v>7</v>
      </c>
      <c r="BB85" s="5" t="s">
        <v>18</v>
      </c>
      <c r="BC85" s="5">
        <v>6</v>
      </c>
      <c r="BD85" s="9">
        <f t="shared" si="469"/>
        <v>0</v>
      </c>
      <c r="BE85" s="1"/>
      <c r="BF85" s="15" t="s">
        <v>98</v>
      </c>
      <c r="BG85" s="15" t="s">
        <v>15</v>
      </c>
      <c r="BH85" s="8"/>
      <c r="BI85" s="5">
        <v>2</v>
      </c>
      <c r="BJ85" s="5" t="s">
        <v>18</v>
      </c>
      <c r="BK85" s="5">
        <v>3</v>
      </c>
      <c r="BL85" s="9">
        <f t="shared" si="470"/>
        <v>1</v>
      </c>
      <c r="BM85" s="1"/>
      <c r="BN85" s="15" t="str">
        <f>BO60</f>
        <v>nigeria</v>
      </c>
      <c r="BO85" s="15" t="str">
        <f>BO11</f>
        <v>frankreich</v>
      </c>
      <c r="BP85" s="8"/>
      <c r="BQ85" s="5">
        <v>4</v>
      </c>
      <c r="BR85" s="5" t="s">
        <v>18</v>
      </c>
      <c r="BS85" s="5">
        <v>2</v>
      </c>
      <c r="BT85" s="9">
        <f t="shared" si="471"/>
        <v>0</v>
      </c>
      <c r="BU85" s="1"/>
      <c r="BV85" s="15" t="str">
        <f>BW60</f>
        <v>schweden</v>
      </c>
      <c r="BW85" s="15" t="str">
        <f>BW11</f>
        <v>uruguay</v>
      </c>
      <c r="BX85" s="8"/>
      <c r="BY85" s="5">
        <v>5</v>
      </c>
      <c r="BZ85" s="5" t="s">
        <v>18</v>
      </c>
      <c r="CA85" s="5">
        <v>9</v>
      </c>
      <c r="CB85" s="9">
        <f t="shared" si="472"/>
        <v>3</v>
      </c>
      <c r="CC85" s="1"/>
      <c r="CD85" s="15" t="str">
        <f>CE60</f>
        <v>argentinien</v>
      </c>
      <c r="CE85" s="15" t="str">
        <f>CE11</f>
        <v>uruguay</v>
      </c>
      <c r="CF85" s="8"/>
      <c r="CG85" s="5">
        <v>4</v>
      </c>
      <c r="CH85" s="5" t="s">
        <v>18</v>
      </c>
      <c r="CI85" s="5">
        <v>9</v>
      </c>
      <c r="CJ85" s="9">
        <f t="shared" si="473"/>
        <v>1</v>
      </c>
      <c r="CK85" s="1"/>
      <c r="CL85" s="15" t="str">
        <f>CM60</f>
        <v>schweden</v>
      </c>
      <c r="CM85" s="15" t="str">
        <f>CM11</f>
        <v>frankreich</v>
      </c>
      <c r="CN85" s="8"/>
      <c r="CO85" s="5">
        <v>4</v>
      </c>
      <c r="CP85" s="5" t="s">
        <v>18</v>
      </c>
      <c r="CQ85" s="5">
        <v>5</v>
      </c>
      <c r="CR85" s="9">
        <f t="shared" si="474"/>
        <v>3</v>
      </c>
      <c r="CS85" s="1"/>
      <c r="CT85" s="15" t="str">
        <f>CU60</f>
        <v>argentinien</v>
      </c>
      <c r="CU85" s="15" t="str">
        <f>CU11</f>
        <v>frankreich</v>
      </c>
      <c r="CV85" s="8"/>
      <c r="CW85" s="5">
        <v>2</v>
      </c>
      <c r="CX85" s="5" t="s">
        <v>18</v>
      </c>
      <c r="CY85" s="5">
        <v>1</v>
      </c>
      <c r="CZ85" s="9">
        <f t="shared" si="475"/>
        <v>0</v>
      </c>
      <c r="DA85" s="1"/>
      <c r="DB85" s="15" t="str">
        <f>DC60</f>
        <v>argentinien</v>
      </c>
      <c r="DC85" s="15" t="str">
        <f>DC11</f>
        <v>dänemark</v>
      </c>
      <c r="DD85" s="8"/>
      <c r="DE85" s="5">
        <v>3</v>
      </c>
      <c r="DF85" s="5" t="s">
        <v>18</v>
      </c>
      <c r="DG85" s="5">
        <v>0</v>
      </c>
      <c r="DH85" s="9">
        <f t="shared" si="476"/>
        <v>0</v>
      </c>
      <c r="DI85" s="1"/>
      <c r="DJ85" s="15" t="str">
        <f>DK60</f>
        <v>argentinien</v>
      </c>
      <c r="DK85" s="15" t="str">
        <f>DK11</f>
        <v>senegal</v>
      </c>
      <c r="DL85" s="8"/>
      <c r="DM85" s="5">
        <v>6</v>
      </c>
      <c r="DN85" s="5" t="s">
        <v>18</v>
      </c>
      <c r="DO85" s="5">
        <v>1</v>
      </c>
      <c r="DP85" s="9">
        <f t="shared" si="477"/>
        <v>2</v>
      </c>
      <c r="DQ85" s="1"/>
      <c r="DR85" s="15" t="str">
        <f>DS60</f>
        <v>argentinien</v>
      </c>
      <c r="DS85" s="15" t="str">
        <f>DS11</f>
        <v>frankreich</v>
      </c>
      <c r="DT85" s="8"/>
      <c r="DU85" s="5">
        <v>5</v>
      </c>
      <c r="DV85" s="5" t="s">
        <v>18</v>
      </c>
      <c r="DW85" s="5">
        <v>9</v>
      </c>
      <c r="DX85" s="9">
        <f t="shared" si="478"/>
        <v>1</v>
      </c>
      <c r="DY85" s="1"/>
      <c r="DZ85" s="15" t="str">
        <f>EA60</f>
        <v>nigeria</v>
      </c>
      <c r="EA85" s="15" t="str">
        <f>EA11</f>
        <v>senegal</v>
      </c>
      <c r="EB85" s="8"/>
      <c r="EC85" s="5">
        <v>3</v>
      </c>
      <c r="ED85" s="5" t="s">
        <v>18</v>
      </c>
      <c r="EE85" s="5">
        <v>6</v>
      </c>
      <c r="EF85" s="9">
        <f t="shared" si="479"/>
        <v>3</v>
      </c>
      <c r="EG85" s="1"/>
      <c r="EH85" s="14" t="s">
        <v>105</v>
      </c>
      <c r="EI85" s="14" t="s">
        <v>35</v>
      </c>
      <c r="EJ85" s="8"/>
      <c r="EK85" s="5">
        <v>2</v>
      </c>
      <c r="EL85" s="5" t="s">
        <v>18</v>
      </c>
      <c r="EM85" s="5">
        <v>0</v>
      </c>
      <c r="EN85" s="9">
        <f t="shared" si="480"/>
        <v>0</v>
      </c>
      <c r="EO85" s="1"/>
      <c r="EP85" s="14" t="s">
        <v>105</v>
      </c>
      <c r="EQ85" s="14" t="s">
        <v>35</v>
      </c>
      <c r="ER85" s="8"/>
      <c r="ES85" s="5">
        <v>2</v>
      </c>
      <c r="ET85" s="5" t="s">
        <v>18</v>
      </c>
      <c r="EU85" s="5">
        <v>1</v>
      </c>
      <c r="EV85" s="9">
        <f t="shared" si="481"/>
        <v>0</v>
      </c>
      <c r="EW85" s="1"/>
      <c r="EX85" s="15" t="str">
        <f>EY60</f>
        <v>Schweden</v>
      </c>
      <c r="EY85" s="15" t="str">
        <f>EY11</f>
        <v>Senegal</v>
      </c>
      <c r="EZ85" s="8"/>
      <c r="FA85" s="5">
        <f ca="1" t="shared" si="463"/>
        <v>1</v>
      </c>
      <c r="FB85" s="5" t="s">
        <v>18</v>
      </c>
      <c r="FC85" s="5">
        <f ca="1" t="shared" si="464"/>
        <v>5</v>
      </c>
      <c r="FD85" s="9">
        <f t="shared" si="482"/>
        <v>4</v>
      </c>
      <c r="FE85" s="1"/>
      <c r="FF85" s="15" t="str">
        <f>FG60</f>
        <v>Schweden</v>
      </c>
      <c r="FG85" s="15" t="str">
        <f>FG11</f>
        <v>Senegal</v>
      </c>
      <c r="FH85" s="8"/>
      <c r="FI85" s="5">
        <f ca="1" t="shared" si="465"/>
        <v>0</v>
      </c>
      <c r="FJ85" s="5" t="s">
        <v>18</v>
      </c>
      <c r="FK85" s="5">
        <f ca="1" t="shared" si="466"/>
        <v>3</v>
      </c>
      <c r="FL85" s="9">
        <f t="shared" si="483"/>
        <v>4</v>
      </c>
      <c r="FM85" s="1"/>
      <c r="FN85" s="15" t="str">
        <f t="shared" si="484"/>
        <v>Schweden</v>
      </c>
      <c r="FO85" s="15" t="str">
        <f t="shared" si="485"/>
        <v>Senegal</v>
      </c>
      <c r="FP85" s="8"/>
      <c r="FQ85" s="5">
        <f t="shared" si="406"/>
        <v>1</v>
      </c>
      <c r="FR85" s="5" t="s">
        <v>18</v>
      </c>
      <c r="FS85" s="5">
        <f t="shared" si="407"/>
        <v>2</v>
      </c>
      <c r="FT85" s="9">
        <f t="shared" si="486"/>
        <v>4</v>
      </c>
    </row>
    <row r="86" spans="1:176" ht="13.5">
      <c r="A86" s="7">
        <v>37423.5625</v>
      </c>
      <c r="B86" s="4" t="s">
        <v>32</v>
      </c>
      <c r="C86" s="3" t="str">
        <f>L17</f>
        <v>Spanien</v>
      </c>
      <c r="D86" s="3" t="s">
        <v>17</v>
      </c>
      <c r="E86" s="3" t="str">
        <f>L48</f>
        <v>Irland</v>
      </c>
      <c r="F86" s="1"/>
      <c r="G86" s="33">
        <v>4</v>
      </c>
      <c r="H86" s="33" t="s">
        <v>18</v>
      </c>
      <c r="I86" s="33">
        <v>3</v>
      </c>
      <c r="J86" s="11" t="s">
        <v>19</v>
      </c>
      <c r="K86" s="1"/>
      <c r="L86" s="3" t="str">
        <f t="shared" si="460"/>
        <v>Spanien</v>
      </c>
      <c r="M86" s="1" t="str">
        <f>M17</f>
        <v>1B</v>
      </c>
      <c r="N86" s="1" t="str">
        <f>M48</f>
        <v>2E</v>
      </c>
      <c r="O86" s="1" t="s">
        <v>139</v>
      </c>
      <c r="P86" s="1"/>
      <c r="Q86" s="1"/>
      <c r="R86" s="1">
        <f t="shared" si="461"/>
        <v>3</v>
      </c>
      <c r="S86" s="1">
        <f t="shared" si="462"/>
        <v>0</v>
      </c>
      <c r="T86" s="1"/>
      <c r="U86" s="1"/>
      <c r="V86" s="1"/>
      <c r="AC86" s="3"/>
      <c r="AD86" s="11"/>
      <c r="AE86" s="1"/>
      <c r="AF86" s="1"/>
      <c r="AG86" s="15" t="s">
        <v>52</v>
      </c>
      <c r="AH86" s="14" t="s">
        <v>92</v>
      </c>
      <c r="AI86" s="8"/>
      <c r="AJ86" s="5">
        <v>1</v>
      </c>
      <c r="AK86" s="5" t="s">
        <v>18</v>
      </c>
      <c r="AL86" s="5">
        <v>2</v>
      </c>
      <c r="AM86" s="9">
        <f t="shared" si="467"/>
        <v>2</v>
      </c>
      <c r="AN86" s="23" t="s">
        <v>140</v>
      </c>
      <c r="AO86" s="1"/>
      <c r="AP86" s="15" t="s">
        <v>41</v>
      </c>
      <c r="AQ86" s="15" t="s">
        <v>85</v>
      </c>
      <c r="AR86" s="8"/>
      <c r="AS86" s="5">
        <v>1</v>
      </c>
      <c r="AT86" s="5" t="s">
        <v>18</v>
      </c>
      <c r="AU86" s="5">
        <v>0</v>
      </c>
      <c r="AV86" s="9">
        <f t="shared" si="468"/>
        <v>3</v>
      </c>
      <c r="AW86" s="1"/>
      <c r="AX86" s="15" t="s">
        <v>41</v>
      </c>
      <c r="AY86" s="14" t="s">
        <v>83</v>
      </c>
      <c r="AZ86" s="8"/>
      <c r="BA86" s="5">
        <v>4</v>
      </c>
      <c r="BB86" s="5" t="s">
        <v>18</v>
      </c>
      <c r="BC86" s="5">
        <v>3</v>
      </c>
      <c r="BD86" s="9">
        <f t="shared" si="469"/>
        <v>4</v>
      </c>
      <c r="BE86" s="1"/>
      <c r="BF86" s="15" t="s">
        <v>41</v>
      </c>
      <c r="BG86" s="15" t="s">
        <v>83</v>
      </c>
      <c r="BH86" s="8"/>
      <c r="BI86" s="5">
        <v>3</v>
      </c>
      <c r="BJ86" s="5" t="s">
        <v>18</v>
      </c>
      <c r="BK86" s="5">
        <v>1</v>
      </c>
      <c r="BL86" s="9">
        <f t="shared" si="470"/>
        <v>4</v>
      </c>
      <c r="BM86" s="1"/>
      <c r="BN86" s="15" t="str">
        <f>BO20</f>
        <v>südafrika</v>
      </c>
      <c r="BO86" s="15" t="str">
        <f>BO51</f>
        <v>kamerun</v>
      </c>
      <c r="BP86" s="8"/>
      <c r="BQ86" s="5">
        <v>6</v>
      </c>
      <c r="BR86" s="5" t="s">
        <v>18</v>
      </c>
      <c r="BS86" s="5">
        <v>7</v>
      </c>
      <c r="BT86" s="9">
        <f t="shared" si="471"/>
        <v>0</v>
      </c>
      <c r="BU86" s="1"/>
      <c r="BV86" s="15" t="str">
        <f>BW20</f>
        <v>paraguay</v>
      </c>
      <c r="BW86" s="15" t="str">
        <f>BW51</f>
        <v>irland</v>
      </c>
      <c r="BX86" s="8"/>
      <c r="BY86" s="5">
        <v>9</v>
      </c>
      <c r="BZ86" s="5" t="s">
        <v>18</v>
      </c>
      <c r="CA86" s="5">
        <v>4</v>
      </c>
      <c r="CB86" s="9">
        <f t="shared" si="472"/>
        <v>3</v>
      </c>
      <c r="CC86" s="1"/>
      <c r="CD86" s="15" t="str">
        <f>CE20</f>
        <v>slowenien</v>
      </c>
      <c r="CE86" s="15" t="str">
        <f>CE51</f>
        <v>kamerun</v>
      </c>
      <c r="CF86" s="8"/>
      <c r="CG86" s="5">
        <v>0</v>
      </c>
      <c r="CH86" s="5" t="s">
        <v>18</v>
      </c>
      <c r="CI86" s="5">
        <v>7</v>
      </c>
      <c r="CJ86" s="9">
        <f t="shared" si="473"/>
        <v>0</v>
      </c>
      <c r="CK86" s="1"/>
      <c r="CL86" s="15" t="str">
        <f>CM20</f>
        <v>paraguay</v>
      </c>
      <c r="CM86" s="15" t="str">
        <f>CM51</f>
        <v>irland</v>
      </c>
      <c r="CN86" s="8"/>
      <c r="CO86" s="5">
        <v>1</v>
      </c>
      <c r="CP86" s="5" t="s">
        <v>18</v>
      </c>
      <c r="CQ86" s="5">
        <v>2</v>
      </c>
      <c r="CR86" s="9">
        <f t="shared" si="474"/>
        <v>2</v>
      </c>
      <c r="CS86" s="1"/>
      <c r="CT86" s="15" t="str">
        <f>CU20</f>
        <v>spanien</v>
      </c>
      <c r="CU86" s="15" t="str">
        <f>CU51</f>
        <v>brd</v>
      </c>
      <c r="CV86" s="8"/>
      <c r="CW86" s="5">
        <v>1</v>
      </c>
      <c r="CX86" s="5" t="s">
        <v>18</v>
      </c>
      <c r="CY86" s="5">
        <v>3</v>
      </c>
      <c r="CZ86" s="9">
        <f t="shared" si="475"/>
        <v>2</v>
      </c>
      <c r="DA86" s="1"/>
      <c r="DB86" s="15" t="str">
        <f>DC20</f>
        <v>spanien</v>
      </c>
      <c r="DC86" s="15" t="str">
        <f>DC51</f>
        <v>irland</v>
      </c>
      <c r="DD86" s="8"/>
      <c r="DE86" s="5">
        <v>1</v>
      </c>
      <c r="DF86" s="5" t="s">
        <v>18</v>
      </c>
      <c r="DG86" s="5">
        <v>0</v>
      </c>
      <c r="DH86" s="9">
        <f t="shared" si="476"/>
        <v>4</v>
      </c>
      <c r="DI86" s="1"/>
      <c r="DJ86" s="15" t="str">
        <f>DK20</f>
        <v>paraguay</v>
      </c>
      <c r="DK86" s="15" t="str">
        <f>DK51</f>
        <v>kamerun</v>
      </c>
      <c r="DL86" s="8"/>
      <c r="DM86" s="5">
        <v>1</v>
      </c>
      <c r="DN86" s="5" t="s">
        <v>18</v>
      </c>
      <c r="DO86" s="5">
        <v>0</v>
      </c>
      <c r="DP86" s="9">
        <f t="shared" si="477"/>
        <v>1</v>
      </c>
      <c r="DQ86" s="1"/>
      <c r="DR86" s="15" t="str">
        <f>DS20</f>
        <v>spanien</v>
      </c>
      <c r="DS86" s="15" t="str">
        <f>DS51</f>
        <v>dänemark</v>
      </c>
      <c r="DT86" s="8"/>
      <c r="DU86" s="5">
        <v>8</v>
      </c>
      <c r="DV86" s="5" t="s">
        <v>18</v>
      </c>
      <c r="DW86" s="5">
        <v>5</v>
      </c>
      <c r="DX86" s="9">
        <f t="shared" si="478"/>
        <v>3</v>
      </c>
      <c r="DY86" s="1"/>
      <c r="DZ86" s="15" t="str">
        <f>EA20</f>
        <v>slowenien</v>
      </c>
      <c r="EA86" s="15" t="str">
        <f>EA51</f>
        <v>brd</v>
      </c>
      <c r="EB86" s="8"/>
      <c r="EC86" s="5">
        <v>6</v>
      </c>
      <c r="ED86" s="5" t="s">
        <v>18</v>
      </c>
      <c r="EE86" s="5">
        <v>2</v>
      </c>
      <c r="EF86" s="9">
        <f t="shared" si="479"/>
        <v>1</v>
      </c>
      <c r="EG86" s="1"/>
      <c r="EH86" s="14" t="s">
        <v>52</v>
      </c>
      <c r="EI86" s="14" t="s">
        <v>92</v>
      </c>
      <c r="EJ86" s="8"/>
      <c r="EK86" s="5">
        <v>1</v>
      </c>
      <c r="EL86" s="5" t="s">
        <v>18</v>
      </c>
      <c r="EM86" s="5">
        <v>2</v>
      </c>
      <c r="EN86" s="9">
        <f t="shared" si="480"/>
        <v>2</v>
      </c>
      <c r="EO86" s="1"/>
      <c r="EP86" s="14" t="s">
        <v>52</v>
      </c>
      <c r="EQ86" s="14" t="s">
        <v>91</v>
      </c>
      <c r="ER86" s="8"/>
      <c r="ES86" s="5">
        <v>1</v>
      </c>
      <c r="ET86" s="5" t="s">
        <v>18</v>
      </c>
      <c r="EU86" s="5">
        <v>2</v>
      </c>
      <c r="EV86" s="9">
        <f t="shared" si="481"/>
        <v>2</v>
      </c>
      <c r="EW86" s="1"/>
      <c r="EX86" s="15" t="str">
        <f>EY20</f>
        <v>Spanien</v>
      </c>
      <c r="EY86" s="15" t="str">
        <f>EY51</f>
        <v>Irland</v>
      </c>
      <c r="EZ86" s="8"/>
      <c r="FA86" s="5">
        <f ca="1" t="shared" si="463"/>
        <v>1</v>
      </c>
      <c r="FB86" s="5" t="s">
        <v>18</v>
      </c>
      <c r="FC86" s="5">
        <f ca="1" t="shared" si="464"/>
        <v>5</v>
      </c>
      <c r="FD86" s="9">
        <f t="shared" si="482"/>
        <v>3</v>
      </c>
      <c r="FE86" s="1"/>
      <c r="FF86" s="15" t="str">
        <f>FG20</f>
        <v>Spanien</v>
      </c>
      <c r="FG86" s="15" t="str">
        <f>FG51</f>
        <v>Irland</v>
      </c>
      <c r="FH86" s="8"/>
      <c r="FI86" s="5">
        <f ca="1" t="shared" si="465"/>
        <v>9</v>
      </c>
      <c r="FJ86" s="5" t="s">
        <v>18</v>
      </c>
      <c r="FK86" s="5">
        <f ca="1" t="shared" si="466"/>
        <v>9</v>
      </c>
      <c r="FL86" s="9">
        <f t="shared" si="483"/>
        <v>3</v>
      </c>
      <c r="FM86" s="1"/>
      <c r="FN86" s="15" t="str">
        <f t="shared" si="484"/>
        <v>Spanien</v>
      </c>
      <c r="FO86" s="15" t="str">
        <f t="shared" si="485"/>
        <v>Irland</v>
      </c>
      <c r="FP86" s="8"/>
      <c r="FQ86" s="5">
        <f t="shared" si="406"/>
        <v>4</v>
      </c>
      <c r="FR86" s="5" t="s">
        <v>18</v>
      </c>
      <c r="FS86" s="5">
        <f t="shared" si="407"/>
        <v>3</v>
      </c>
      <c r="FT86" s="9">
        <f t="shared" si="486"/>
        <v>4</v>
      </c>
    </row>
    <row r="87" spans="1:176" ht="13.5">
      <c r="A87" s="7">
        <v>37424.354166666664</v>
      </c>
      <c r="B87" s="4" t="s">
        <v>45</v>
      </c>
      <c r="C87" s="3" t="str">
        <f>L67</f>
        <v>Mexico</v>
      </c>
      <c r="D87" s="3" t="s">
        <v>17</v>
      </c>
      <c r="E87" s="3" t="str">
        <f>L38</f>
        <v>USA</v>
      </c>
      <c r="F87" s="1"/>
      <c r="G87" s="33">
        <v>0</v>
      </c>
      <c r="H87" s="33" t="s">
        <v>18</v>
      </c>
      <c r="I87" s="33">
        <v>2</v>
      </c>
      <c r="J87" s="11" t="s">
        <v>19</v>
      </c>
      <c r="K87" s="1"/>
      <c r="L87" s="3" t="str">
        <f t="shared" si="460"/>
        <v>USA</v>
      </c>
      <c r="M87" s="1" t="str">
        <f>M67</f>
        <v>1G</v>
      </c>
      <c r="N87" s="1" t="str">
        <f>M38</f>
        <v>2D</v>
      </c>
      <c r="O87" s="1" t="s">
        <v>141</v>
      </c>
      <c r="P87" s="1"/>
      <c r="Q87" s="1"/>
      <c r="R87" s="1">
        <f t="shared" si="461"/>
        <v>0</v>
      </c>
      <c r="S87" s="1">
        <f t="shared" si="462"/>
        <v>3</v>
      </c>
      <c r="T87" s="1"/>
      <c r="U87" s="1"/>
      <c r="V87" s="1"/>
      <c r="AC87" s="1"/>
      <c r="AD87" s="11"/>
      <c r="AE87" s="1"/>
      <c r="AF87" s="1"/>
      <c r="AG87" s="15" t="s">
        <v>117</v>
      </c>
      <c r="AH87" s="14" t="s">
        <v>74</v>
      </c>
      <c r="AI87" s="8"/>
      <c r="AJ87" s="5">
        <v>3</v>
      </c>
      <c r="AK87" s="5" t="s">
        <v>18</v>
      </c>
      <c r="AL87" s="5">
        <v>2</v>
      </c>
      <c r="AM87" s="9">
        <f t="shared" si="467"/>
        <v>0</v>
      </c>
      <c r="AN87" s="21"/>
      <c r="AO87" s="1"/>
      <c r="AP87" s="15" t="s">
        <v>110</v>
      </c>
      <c r="AQ87" s="15" t="s">
        <v>68</v>
      </c>
      <c r="AR87" s="8"/>
      <c r="AS87" s="5">
        <v>0</v>
      </c>
      <c r="AT87" s="5" t="s">
        <v>18</v>
      </c>
      <c r="AU87" s="5">
        <v>1</v>
      </c>
      <c r="AV87" s="9">
        <f t="shared" si="468"/>
        <v>1</v>
      </c>
      <c r="AW87" s="1"/>
      <c r="AX87" s="14" t="s">
        <v>110</v>
      </c>
      <c r="AY87" s="14" t="s">
        <v>68</v>
      </c>
      <c r="AZ87" s="8"/>
      <c r="BA87" s="5">
        <v>2</v>
      </c>
      <c r="BB87" s="5" t="s">
        <v>18</v>
      </c>
      <c r="BC87" s="5">
        <v>1</v>
      </c>
      <c r="BD87" s="9">
        <f t="shared" si="469"/>
        <v>0</v>
      </c>
      <c r="BE87" s="1"/>
      <c r="BF87" s="15" t="s">
        <v>112</v>
      </c>
      <c r="BG87" s="15" t="s">
        <v>68</v>
      </c>
      <c r="BH87" s="8"/>
      <c r="BI87" s="5">
        <v>7</v>
      </c>
      <c r="BJ87" s="5" t="s">
        <v>18</v>
      </c>
      <c r="BK87" s="5">
        <v>5</v>
      </c>
      <c r="BL87" s="9">
        <f t="shared" si="470"/>
        <v>0</v>
      </c>
      <c r="BM87" s="1"/>
      <c r="BN87" s="15" t="str">
        <f>BO70</f>
        <v>mexico</v>
      </c>
      <c r="BO87" s="15" t="str">
        <f>BO41</f>
        <v>portugal</v>
      </c>
      <c r="BP87" s="8"/>
      <c r="BQ87" s="5">
        <v>7</v>
      </c>
      <c r="BR87" s="5" t="s">
        <v>18</v>
      </c>
      <c r="BS87" s="5">
        <v>9</v>
      </c>
      <c r="BT87" s="9">
        <f t="shared" si="471"/>
        <v>3</v>
      </c>
      <c r="BU87" s="1"/>
      <c r="BV87" s="15" t="str">
        <f>BW70</f>
        <v>italien</v>
      </c>
      <c r="BW87" s="15" t="str">
        <f>BW41</f>
        <v>südkorea</v>
      </c>
      <c r="BX87" s="8"/>
      <c r="BY87" s="5">
        <v>2</v>
      </c>
      <c r="BZ87" s="5" t="s">
        <v>18</v>
      </c>
      <c r="CA87" s="5">
        <v>3</v>
      </c>
      <c r="CB87" s="9">
        <f t="shared" si="472"/>
        <v>1</v>
      </c>
      <c r="CC87" s="1"/>
      <c r="CD87" s="15" t="str">
        <f>CE70</f>
        <v>kroatien</v>
      </c>
      <c r="CE87" s="15" t="str">
        <f>CE41</f>
        <v>polen</v>
      </c>
      <c r="CF87" s="8"/>
      <c r="CG87" s="5">
        <v>0</v>
      </c>
      <c r="CH87" s="5" t="s">
        <v>18</v>
      </c>
      <c r="CI87" s="5">
        <v>4</v>
      </c>
      <c r="CJ87" s="9">
        <f t="shared" si="473"/>
        <v>1</v>
      </c>
      <c r="CK87" s="1"/>
      <c r="CL87" s="15" t="str">
        <f>CM70</f>
        <v>italien</v>
      </c>
      <c r="CM87" s="15" t="str">
        <f>CM41</f>
        <v>usa</v>
      </c>
      <c r="CN87" s="8"/>
      <c r="CO87" s="5">
        <v>1</v>
      </c>
      <c r="CP87" s="5" t="s">
        <v>18</v>
      </c>
      <c r="CQ87" s="5">
        <v>0</v>
      </c>
      <c r="CR87" s="9">
        <f t="shared" si="474"/>
        <v>2</v>
      </c>
      <c r="CS87" s="1"/>
      <c r="CT87" s="15" t="str">
        <f>CU70</f>
        <v>italien</v>
      </c>
      <c r="CU87" s="15" t="str">
        <f>CU41</f>
        <v>polen</v>
      </c>
      <c r="CV87" s="8"/>
      <c r="CW87" s="5">
        <v>9</v>
      </c>
      <c r="CX87" s="5" t="s">
        <v>18</v>
      </c>
      <c r="CY87" s="5">
        <v>7</v>
      </c>
      <c r="CZ87" s="9">
        <f t="shared" si="475"/>
        <v>0</v>
      </c>
      <c r="DA87" s="1"/>
      <c r="DB87" s="15" t="str">
        <f>DC70</f>
        <v>italien</v>
      </c>
      <c r="DC87" s="15" t="str">
        <f>DC41</f>
        <v>portugal</v>
      </c>
      <c r="DD87" s="8"/>
      <c r="DE87" s="5">
        <v>2</v>
      </c>
      <c r="DF87" s="5" t="s">
        <v>18</v>
      </c>
      <c r="DG87" s="5">
        <v>1</v>
      </c>
      <c r="DH87" s="9">
        <f t="shared" si="476"/>
        <v>0</v>
      </c>
      <c r="DI87" s="1"/>
      <c r="DJ87" s="15" t="str">
        <f>DK70</f>
        <v>mexcio</v>
      </c>
      <c r="DK87" s="15" t="str">
        <f>DK41</f>
        <v>portugal</v>
      </c>
      <c r="DL87" s="8"/>
      <c r="DM87" s="5">
        <v>9</v>
      </c>
      <c r="DN87" s="5" t="s">
        <v>18</v>
      </c>
      <c r="DO87" s="5">
        <v>5</v>
      </c>
      <c r="DP87" s="9">
        <f t="shared" si="477"/>
        <v>0</v>
      </c>
      <c r="DQ87" s="1"/>
      <c r="DR87" s="15" t="str">
        <f>DS70</f>
        <v>italien</v>
      </c>
      <c r="DS87" s="15" t="str">
        <f>DS41</f>
        <v>polen</v>
      </c>
      <c r="DT87" s="8"/>
      <c r="DU87" s="5">
        <v>1</v>
      </c>
      <c r="DV87" s="5" t="s">
        <v>18</v>
      </c>
      <c r="DW87" s="5">
        <v>0</v>
      </c>
      <c r="DX87" s="9">
        <f t="shared" si="478"/>
        <v>0</v>
      </c>
      <c r="DY87" s="1"/>
      <c r="DZ87" s="15" t="str">
        <f>EA70</f>
        <v>kroatien</v>
      </c>
      <c r="EA87" s="15" t="str">
        <f>EA41</f>
        <v>südkorea</v>
      </c>
      <c r="EB87" s="8"/>
      <c r="EC87" s="5">
        <v>5</v>
      </c>
      <c r="ED87" s="5" t="s">
        <v>18</v>
      </c>
      <c r="EE87" s="5">
        <v>1</v>
      </c>
      <c r="EF87" s="9">
        <f t="shared" si="479"/>
        <v>0</v>
      </c>
      <c r="EG87" s="1"/>
      <c r="EH87" s="14" t="s">
        <v>117</v>
      </c>
      <c r="EI87" s="14" t="s">
        <v>77</v>
      </c>
      <c r="EJ87" s="8"/>
      <c r="EK87" s="5">
        <v>2</v>
      </c>
      <c r="EL87" s="5" t="s">
        <v>18</v>
      </c>
      <c r="EM87" s="5">
        <v>0</v>
      </c>
      <c r="EN87" s="9">
        <f t="shared" si="480"/>
        <v>2</v>
      </c>
      <c r="EO87" s="1"/>
      <c r="EP87" s="14" t="s">
        <v>117</v>
      </c>
      <c r="EQ87" s="14" t="s">
        <v>76</v>
      </c>
      <c r="ER87" s="8"/>
      <c r="ES87" s="5">
        <v>1</v>
      </c>
      <c r="ET87" s="5" t="s">
        <v>18</v>
      </c>
      <c r="EU87" s="5">
        <v>0</v>
      </c>
      <c r="EV87" s="9">
        <f t="shared" si="481"/>
        <v>0</v>
      </c>
      <c r="EW87" s="1"/>
      <c r="EX87" s="15" t="str">
        <f>EY70</f>
        <v>Mexico</v>
      </c>
      <c r="EY87" s="15" t="str">
        <f>EY41</f>
        <v>USA</v>
      </c>
      <c r="EZ87" s="8"/>
      <c r="FA87" s="5">
        <f ca="1" t="shared" si="463"/>
        <v>2</v>
      </c>
      <c r="FB87" s="5" t="s">
        <v>18</v>
      </c>
      <c r="FC87" s="5">
        <f ca="1" t="shared" si="464"/>
        <v>3</v>
      </c>
      <c r="FD87" s="9">
        <f t="shared" si="482"/>
        <v>4</v>
      </c>
      <c r="FE87" s="1"/>
      <c r="FF87" s="15" t="str">
        <f>FG70</f>
        <v>Mexico</v>
      </c>
      <c r="FG87" s="15" t="str">
        <f>FG41</f>
        <v>USA</v>
      </c>
      <c r="FH87" s="8"/>
      <c r="FI87" s="5">
        <f ca="1" t="shared" si="465"/>
        <v>0</v>
      </c>
      <c r="FJ87" s="5" t="s">
        <v>18</v>
      </c>
      <c r="FK87" s="5">
        <f ca="1" t="shared" si="466"/>
        <v>6</v>
      </c>
      <c r="FL87" s="9">
        <f t="shared" si="483"/>
        <v>4</v>
      </c>
      <c r="FM87" s="1"/>
      <c r="FN87" s="15" t="str">
        <f t="shared" si="484"/>
        <v>Mexico</v>
      </c>
      <c r="FO87" s="15" t="str">
        <f t="shared" si="485"/>
        <v>USA</v>
      </c>
      <c r="FP87" s="8"/>
      <c r="FQ87" s="5">
        <f t="shared" si="406"/>
        <v>0</v>
      </c>
      <c r="FR87" s="5" t="s">
        <v>18</v>
      </c>
      <c r="FS87" s="5">
        <f t="shared" si="407"/>
        <v>2</v>
      </c>
      <c r="FT87" s="9">
        <f t="shared" si="486"/>
        <v>4</v>
      </c>
    </row>
    <row r="88" spans="1:176" ht="13.5">
      <c r="A88" s="7">
        <v>37424.5625</v>
      </c>
      <c r="B88" s="4" t="s">
        <v>100</v>
      </c>
      <c r="C88" s="3" t="str">
        <f>L27</f>
        <v>Brasilien</v>
      </c>
      <c r="D88" s="3" t="s">
        <v>17</v>
      </c>
      <c r="E88" s="3" t="str">
        <f>L78</f>
        <v>Belgien</v>
      </c>
      <c r="F88" s="1"/>
      <c r="G88" s="33">
        <v>2</v>
      </c>
      <c r="H88" s="33" t="s">
        <v>18</v>
      </c>
      <c r="I88" s="33">
        <v>0</v>
      </c>
      <c r="J88" s="11" t="s">
        <v>19</v>
      </c>
      <c r="K88" s="1"/>
      <c r="L88" s="3" t="str">
        <f t="shared" si="460"/>
        <v>Brasilien</v>
      </c>
      <c r="M88" s="1" t="str">
        <f>M27</f>
        <v>1C</v>
      </c>
      <c r="N88" s="1" t="str">
        <f>M78</f>
        <v>2H</v>
      </c>
      <c r="O88" s="1" t="s">
        <v>142</v>
      </c>
      <c r="P88" s="1"/>
      <c r="Q88" s="1"/>
      <c r="R88" s="1">
        <f t="shared" si="461"/>
        <v>3</v>
      </c>
      <c r="S88" s="1">
        <f t="shared" si="462"/>
        <v>0</v>
      </c>
      <c r="T88" s="1"/>
      <c r="U88" s="1"/>
      <c r="V88" s="1"/>
      <c r="AC88" s="1"/>
      <c r="AD88" s="11"/>
      <c r="AE88" s="1"/>
      <c r="AF88" s="1"/>
      <c r="AG88" s="15" t="s">
        <v>63</v>
      </c>
      <c r="AH88" s="14" t="s">
        <v>130</v>
      </c>
      <c r="AI88" s="8"/>
      <c r="AJ88" s="5">
        <v>3</v>
      </c>
      <c r="AK88" s="5" t="s">
        <v>18</v>
      </c>
      <c r="AL88" s="5">
        <v>0</v>
      </c>
      <c r="AM88" s="9">
        <f t="shared" si="467"/>
        <v>3</v>
      </c>
      <c r="AN88" s="24" t="s">
        <v>143</v>
      </c>
      <c r="AO88" s="1"/>
      <c r="AP88" s="15" t="s">
        <v>57</v>
      </c>
      <c r="AQ88" s="15" t="s">
        <v>123</v>
      </c>
      <c r="AR88" s="8"/>
      <c r="AS88" s="5">
        <v>1</v>
      </c>
      <c r="AT88" s="5" t="s">
        <v>18</v>
      </c>
      <c r="AU88" s="5">
        <v>0</v>
      </c>
      <c r="AV88" s="9">
        <f t="shared" si="468"/>
        <v>3</v>
      </c>
      <c r="AW88" s="1"/>
      <c r="AX88" s="14" t="s">
        <v>57</v>
      </c>
      <c r="AY88" s="14" t="s">
        <v>125</v>
      </c>
      <c r="AZ88" s="8"/>
      <c r="BA88" s="5">
        <v>2</v>
      </c>
      <c r="BB88" s="5" t="s">
        <v>18</v>
      </c>
      <c r="BC88" s="5">
        <v>0</v>
      </c>
      <c r="BD88" s="9">
        <f t="shared" si="469"/>
        <v>3</v>
      </c>
      <c r="BE88" s="1"/>
      <c r="BF88" s="15" t="s">
        <v>57</v>
      </c>
      <c r="BG88" s="15" t="s">
        <v>124</v>
      </c>
      <c r="BH88" s="8"/>
      <c r="BI88" s="5">
        <v>1</v>
      </c>
      <c r="BJ88" s="5" t="s">
        <v>18</v>
      </c>
      <c r="BK88" s="5">
        <v>0</v>
      </c>
      <c r="BL88" s="9">
        <f t="shared" si="470"/>
        <v>4</v>
      </c>
      <c r="BM88" s="1"/>
      <c r="BN88" s="15" t="str">
        <f>BO30</f>
        <v>china</v>
      </c>
      <c r="BO88" s="15" t="str">
        <f>BO81</f>
        <v>belgien</v>
      </c>
      <c r="BP88" s="8"/>
      <c r="BQ88" s="5">
        <v>9</v>
      </c>
      <c r="BR88" s="5" t="s">
        <v>18</v>
      </c>
      <c r="BS88" s="5">
        <v>5</v>
      </c>
      <c r="BT88" s="9">
        <f t="shared" si="471"/>
        <v>3</v>
      </c>
      <c r="BU88" s="1"/>
      <c r="BV88" s="15" t="str">
        <f>BW30</f>
        <v>türkei</v>
      </c>
      <c r="BW88" s="15" t="str">
        <f>BW81</f>
        <v>japan</v>
      </c>
      <c r="BX88" s="8"/>
      <c r="BY88" s="5">
        <v>8</v>
      </c>
      <c r="BZ88" s="5" t="s">
        <v>18</v>
      </c>
      <c r="CA88" s="5">
        <v>1</v>
      </c>
      <c r="CB88" s="9">
        <f t="shared" si="472"/>
        <v>1</v>
      </c>
      <c r="CC88" s="1"/>
      <c r="CD88" s="15" t="str">
        <f>CE30</f>
        <v>brasilien</v>
      </c>
      <c r="CE88" s="15" t="str">
        <f>CE81</f>
        <v>japan</v>
      </c>
      <c r="CF88" s="8"/>
      <c r="CG88" s="5">
        <v>6</v>
      </c>
      <c r="CH88" s="5" t="s">
        <v>18</v>
      </c>
      <c r="CI88" s="5">
        <v>8</v>
      </c>
      <c r="CJ88" s="9">
        <f t="shared" si="473"/>
        <v>2</v>
      </c>
      <c r="CK88" s="1"/>
      <c r="CL88" s="15" t="str">
        <f>CM30</f>
        <v>türkei</v>
      </c>
      <c r="CM88" s="15" t="str">
        <f>CM81</f>
        <v>tunesien</v>
      </c>
      <c r="CN88" s="8"/>
      <c r="CO88" s="5">
        <v>3</v>
      </c>
      <c r="CP88" s="5" t="s">
        <v>18</v>
      </c>
      <c r="CQ88" s="5">
        <v>4</v>
      </c>
      <c r="CR88" s="9">
        <f t="shared" si="474"/>
        <v>0</v>
      </c>
      <c r="CS88" s="1"/>
      <c r="CT88" s="15" t="str">
        <f>CU30</f>
        <v>brasilien</v>
      </c>
      <c r="CU88" s="15" t="str">
        <f>CU81</f>
        <v>belgien</v>
      </c>
      <c r="CV88" s="8"/>
      <c r="CW88" s="5">
        <v>3</v>
      </c>
      <c r="CX88" s="5" t="s">
        <v>18</v>
      </c>
      <c r="CY88" s="5">
        <v>1</v>
      </c>
      <c r="CZ88" s="9">
        <f t="shared" si="475"/>
        <v>4</v>
      </c>
      <c r="DA88" s="1"/>
      <c r="DB88" s="15" t="str">
        <f>DC30</f>
        <v>brasilien</v>
      </c>
      <c r="DC88" s="15" t="str">
        <f>DC81</f>
        <v>belgien</v>
      </c>
      <c r="DD88" s="8"/>
      <c r="DE88" s="5">
        <v>3</v>
      </c>
      <c r="DF88" s="5" t="s">
        <v>18</v>
      </c>
      <c r="DG88" s="5">
        <v>0</v>
      </c>
      <c r="DH88" s="9">
        <f t="shared" si="476"/>
        <v>4</v>
      </c>
      <c r="DI88" s="1"/>
      <c r="DJ88" s="15" t="str">
        <f>DK30</f>
        <v>brasilien</v>
      </c>
      <c r="DK88" s="15" t="str">
        <f>DK81</f>
        <v>russland</v>
      </c>
      <c r="DL88" s="8"/>
      <c r="DM88" s="5">
        <v>7</v>
      </c>
      <c r="DN88" s="5" t="s">
        <v>18</v>
      </c>
      <c r="DO88" s="5">
        <v>1</v>
      </c>
      <c r="DP88" s="9">
        <f t="shared" si="477"/>
        <v>3</v>
      </c>
      <c r="DQ88" s="1"/>
      <c r="DR88" s="15" t="str">
        <f>DS30</f>
        <v>brasilien</v>
      </c>
      <c r="DS88" s="15" t="str">
        <f>DS81</f>
        <v>belgien</v>
      </c>
      <c r="DT88" s="8"/>
      <c r="DU88" s="5">
        <v>3</v>
      </c>
      <c r="DV88" s="5" t="s">
        <v>18</v>
      </c>
      <c r="DW88" s="5">
        <v>6</v>
      </c>
      <c r="DX88" s="9">
        <f t="shared" si="478"/>
        <v>3</v>
      </c>
      <c r="DY88" s="1"/>
      <c r="DZ88" s="15" t="str">
        <f>EA30</f>
        <v>china</v>
      </c>
      <c r="EA88" s="15" t="str">
        <f>EA81</f>
        <v>japan</v>
      </c>
      <c r="EB88" s="8"/>
      <c r="EC88" s="5">
        <v>5</v>
      </c>
      <c r="ED88" s="5" t="s">
        <v>18</v>
      </c>
      <c r="EE88" s="5">
        <v>6</v>
      </c>
      <c r="EF88" s="9">
        <f t="shared" si="479"/>
        <v>0</v>
      </c>
      <c r="EG88" s="1"/>
      <c r="EH88" s="14" t="s">
        <v>63</v>
      </c>
      <c r="EI88" s="14" t="s">
        <v>130</v>
      </c>
      <c r="EJ88" s="8"/>
      <c r="EK88" s="5">
        <v>3</v>
      </c>
      <c r="EL88" s="5" t="s">
        <v>18</v>
      </c>
      <c r="EM88" s="5">
        <v>0</v>
      </c>
      <c r="EN88" s="9">
        <f t="shared" si="480"/>
        <v>3</v>
      </c>
      <c r="EO88" s="1"/>
      <c r="EP88" s="14" t="s">
        <v>63</v>
      </c>
      <c r="EQ88" s="14" t="s">
        <v>129</v>
      </c>
      <c r="ER88" s="8"/>
      <c r="ES88" s="5">
        <v>3</v>
      </c>
      <c r="ET88" s="5" t="s">
        <v>18</v>
      </c>
      <c r="EU88" s="5">
        <v>0</v>
      </c>
      <c r="EV88" s="9">
        <f t="shared" si="481"/>
        <v>4</v>
      </c>
      <c r="EW88" s="1"/>
      <c r="EX88" s="15" t="str">
        <f>EY30</f>
        <v>Brasilien</v>
      </c>
      <c r="EY88" s="15" t="str">
        <f>EY81</f>
        <v>Belgien</v>
      </c>
      <c r="EZ88" s="8"/>
      <c r="FA88" s="5">
        <f ca="1" t="shared" si="463"/>
        <v>5</v>
      </c>
      <c r="FB88" s="5" t="s">
        <v>18</v>
      </c>
      <c r="FC88" s="5">
        <f ca="1" t="shared" si="464"/>
        <v>7</v>
      </c>
      <c r="FD88" s="9">
        <f t="shared" si="482"/>
        <v>3</v>
      </c>
      <c r="FE88" s="1"/>
      <c r="FF88" s="15" t="str">
        <f>FG30</f>
        <v>Brasilien</v>
      </c>
      <c r="FG88" s="15" t="str">
        <f>FG81</f>
        <v>Belgien</v>
      </c>
      <c r="FH88" s="8"/>
      <c r="FI88" s="5">
        <f ca="1" t="shared" si="465"/>
        <v>9</v>
      </c>
      <c r="FJ88" s="5" t="s">
        <v>18</v>
      </c>
      <c r="FK88" s="5">
        <f ca="1" t="shared" si="466"/>
        <v>7</v>
      </c>
      <c r="FL88" s="9">
        <f t="shared" si="483"/>
        <v>4</v>
      </c>
      <c r="FM88" s="1"/>
      <c r="FN88" s="15" t="str">
        <f t="shared" si="484"/>
        <v>Brasilien</v>
      </c>
      <c r="FO88" s="15" t="str">
        <f t="shared" si="485"/>
        <v>Belgien</v>
      </c>
      <c r="FP88" s="8"/>
      <c r="FQ88" s="5">
        <f t="shared" si="406"/>
        <v>2</v>
      </c>
      <c r="FR88" s="5" t="s">
        <v>18</v>
      </c>
      <c r="FS88" s="5">
        <f t="shared" si="407"/>
        <v>0</v>
      </c>
      <c r="FT88" s="9">
        <f t="shared" si="486"/>
        <v>4</v>
      </c>
    </row>
    <row r="89" spans="1:176" ht="13.5">
      <c r="A89" s="7">
        <v>37425.354166666664</v>
      </c>
      <c r="B89" s="4" t="s">
        <v>101</v>
      </c>
      <c r="C89" s="3" t="str">
        <f>L77</f>
        <v>Japan</v>
      </c>
      <c r="D89" s="3" t="s">
        <v>17</v>
      </c>
      <c r="E89" s="3" t="str">
        <f>L28</f>
        <v>Türkei</v>
      </c>
      <c r="F89" s="1"/>
      <c r="G89" s="33">
        <v>0</v>
      </c>
      <c r="H89" s="33" t="s">
        <v>18</v>
      </c>
      <c r="I89" s="33">
        <v>1</v>
      </c>
      <c r="J89" s="11" t="s">
        <v>19</v>
      </c>
      <c r="K89" s="1"/>
      <c r="L89" s="3" t="str">
        <f t="shared" si="460"/>
        <v>Türkei</v>
      </c>
      <c r="M89" s="1" t="str">
        <f>M77</f>
        <v>1H</v>
      </c>
      <c r="N89" s="1" t="str">
        <f>M28</f>
        <v>2C</v>
      </c>
      <c r="O89" s="1" t="s">
        <v>144</v>
      </c>
      <c r="P89" s="1"/>
      <c r="Q89" s="1"/>
      <c r="V89" s="1"/>
      <c r="AC89" s="3"/>
      <c r="AD89" s="11"/>
      <c r="AE89" s="1"/>
      <c r="AF89" s="1"/>
      <c r="AG89" s="14" t="s">
        <v>129</v>
      </c>
      <c r="AH89" s="14" t="s">
        <v>65</v>
      </c>
      <c r="AI89" s="8"/>
      <c r="AJ89" s="5">
        <v>3</v>
      </c>
      <c r="AK89" s="5" t="s">
        <v>18</v>
      </c>
      <c r="AL89" s="5">
        <v>1</v>
      </c>
      <c r="AM89" s="9">
        <f t="shared" si="467"/>
        <v>2</v>
      </c>
      <c r="AN89" s="25"/>
      <c r="AO89" s="1"/>
      <c r="AP89" s="15" t="s">
        <v>124</v>
      </c>
      <c r="AQ89" s="15" t="s">
        <v>58</v>
      </c>
      <c r="AR89" s="8"/>
      <c r="AS89" s="5">
        <v>1</v>
      </c>
      <c r="AT89" s="5" t="s">
        <v>18</v>
      </c>
      <c r="AU89" s="5">
        <v>0</v>
      </c>
      <c r="AV89" s="9">
        <f t="shared" si="468"/>
        <v>2</v>
      </c>
      <c r="AW89" s="1"/>
      <c r="AX89" s="14" t="s">
        <v>124</v>
      </c>
      <c r="AY89" s="14" t="s">
        <v>59</v>
      </c>
      <c r="AZ89" s="8"/>
      <c r="BA89" s="5">
        <v>3</v>
      </c>
      <c r="BB89" s="5" t="s">
        <v>18</v>
      </c>
      <c r="BC89" s="5">
        <v>2</v>
      </c>
      <c r="BD89" s="9">
        <f t="shared" si="469"/>
        <v>0</v>
      </c>
      <c r="BE89" s="1"/>
      <c r="BF89" s="15" t="s">
        <v>125</v>
      </c>
      <c r="BG89" s="15" t="s">
        <v>58</v>
      </c>
      <c r="BH89" s="8"/>
      <c r="BI89" s="5">
        <v>0</v>
      </c>
      <c r="BJ89" s="5" t="s">
        <v>18</v>
      </c>
      <c r="BK89" s="5">
        <v>1</v>
      </c>
      <c r="BL89" s="9">
        <f t="shared" si="470"/>
        <v>3</v>
      </c>
      <c r="BM89" s="1"/>
      <c r="BN89" s="15" t="str">
        <f>BO80</f>
        <v>tunesien</v>
      </c>
      <c r="BO89" s="15" t="str">
        <f>BO31</f>
        <v>türkei</v>
      </c>
      <c r="BP89" s="8"/>
      <c r="BQ89" s="5">
        <v>1</v>
      </c>
      <c r="BR89" s="5" t="s">
        <v>18</v>
      </c>
      <c r="BS89" s="5">
        <v>0</v>
      </c>
      <c r="BT89" s="9">
        <f t="shared" si="471"/>
        <v>2</v>
      </c>
      <c r="BU89" s="1"/>
      <c r="BV89" s="15" t="str">
        <f>BW80</f>
        <v>belgien</v>
      </c>
      <c r="BW89" s="15" t="str">
        <f>BW31</f>
        <v>costa rica</v>
      </c>
      <c r="BX89" s="8"/>
      <c r="BY89" s="5">
        <v>8</v>
      </c>
      <c r="BZ89" s="5" t="s">
        <v>18</v>
      </c>
      <c r="CA89" s="5">
        <v>4</v>
      </c>
      <c r="CB89" s="9">
        <f t="shared" si="472"/>
        <v>0</v>
      </c>
      <c r="CC89" s="1"/>
      <c r="CD89" s="15" t="str">
        <f>CE80</f>
        <v>tunesien</v>
      </c>
      <c r="CE89" s="15" t="str">
        <f>CE31</f>
        <v>china</v>
      </c>
      <c r="CF89" s="8"/>
      <c r="CG89" s="5">
        <v>9</v>
      </c>
      <c r="CH89" s="5" t="s">
        <v>18</v>
      </c>
      <c r="CI89" s="5">
        <v>5</v>
      </c>
      <c r="CJ89" s="9">
        <f t="shared" si="473"/>
        <v>0</v>
      </c>
      <c r="CK89" s="1"/>
      <c r="CL89" s="15" t="str">
        <f>CM80</f>
        <v>japan</v>
      </c>
      <c r="CM89" s="15" t="str">
        <f>CM31</f>
        <v>china</v>
      </c>
      <c r="CN89" s="8"/>
      <c r="CO89" s="5">
        <v>9</v>
      </c>
      <c r="CP89" s="5" t="s">
        <v>18</v>
      </c>
      <c r="CQ89" s="5">
        <v>2</v>
      </c>
      <c r="CR89" s="9">
        <f t="shared" si="474"/>
        <v>2</v>
      </c>
      <c r="CS89" s="1"/>
      <c r="CT89" s="15" t="str">
        <f>CU80</f>
        <v>russland</v>
      </c>
      <c r="CU89" s="15" t="str">
        <f>CU31</f>
        <v>türkei</v>
      </c>
      <c r="CV89" s="8"/>
      <c r="CW89" s="5">
        <v>2</v>
      </c>
      <c r="CX89" s="5" t="s">
        <v>18</v>
      </c>
      <c r="CY89" s="5">
        <v>5</v>
      </c>
      <c r="CZ89" s="9">
        <f t="shared" si="475"/>
        <v>3</v>
      </c>
      <c r="DA89" s="1"/>
      <c r="DB89" s="15" t="str">
        <f>DC80</f>
        <v>japan</v>
      </c>
      <c r="DC89" s="15" t="str">
        <f>DC31</f>
        <v>china</v>
      </c>
      <c r="DD89" s="8"/>
      <c r="DE89" s="5">
        <v>1</v>
      </c>
      <c r="DF89" s="5" t="s">
        <v>18</v>
      </c>
      <c r="DG89" s="5">
        <v>0</v>
      </c>
      <c r="DH89" s="9">
        <f t="shared" si="476"/>
        <v>2</v>
      </c>
      <c r="DI89" s="1"/>
      <c r="DJ89" s="15" t="str">
        <f>DK80</f>
        <v>belgien</v>
      </c>
      <c r="DK89" s="15" t="str">
        <f>DK31</f>
        <v>türkei</v>
      </c>
      <c r="DL89" s="8"/>
      <c r="DM89" s="5">
        <v>6</v>
      </c>
      <c r="DN89" s="5" t="s">
        <v>18</v>
      </c>
      <c r="DO89" s="5">
        <v>9</v>
      </c>
      <c r="DP89" s="9">
        <f t="shared" si="477"/>
        <v>3</v>
      </c>
      <c r="DQ89" s="1"/>
      <c r="DR89" s="15" t="str">
        <f>DS80</f>
        <v>russland</v>
      </c>
      <c r="DS89" s="15" t="str">
        <f>DS31</f>
        <v>costa rica</v>
      </c>
      <c r="DT89" s="8"/>
      <c r="DU89" s="5">
        <v>8</v>
      </c>
      <c r="DV89" s="5" t="s">
        <v>18</v>
      </c>
      <c r="DW89" s="5">
        <v>3</v>
      </c>
      <c r="DX89" s="9">
        <f t="shared" si="478"/>
        <v>0</v>
      </c>
      <c r="DY89" s="1"/>
      <c r="DZ89" s="15" t="str">
        <f>EA80</f>
        <v>belgien</v>
      </c>
      <c r="EA89" s="15" t="str">
        <f>EA31</f>
        <v>costa rica</v>
      </c>
      <c r="EB89" s="8"/>
      <c r="EC89" s="5">
        <v>5</v>
      </c>
      <c r="ED89" s="5" t="s">
        <v>18</v>
      </c>
      <c r="EE89" s="5">
        <v>3</v>
      </c>
      <c r="EF89" s="9">
        <f t="shared" si="479"/>
        <v>0</v>
      </c>
      <c r="EG89" s="1"/>
      <c r="EH89" s="14" t="s">
        <v>129</v>
      </c>
      <c r="EI89" s="14" t="s">
        <v>65</v>
      </c>
      <c r="EJ89" s="8"/>
      <c r="EK89" s="5">
        <v>1</v>
      </c>
      <c r="EL89" s="5" t="s">
        <v>18</v>
      </c>
      <c r="EM89" s="5">
        <v>2</v>
      </c>
      <c r="EN89" s="9">
        <f t="shared" si="480"/>
        <v>3</v>
      </c>
      <c r="EO89" s="1"/>
      <c r="EP89" s="14" t="s">
        <v>130</v>
      </c>
      <c r="EQ89" s="14" t="s">
        <v>65</v>
      </c>
      <c r="ER89" s="8"/>
      <c r="ES89" s="5">
        <v>2</v>
      </c>
      <c r="ET89" s="5" t="s">
        <v>18</v>
      </c>
      <c r="EU89" s="5">
        <v>1</v>
      </c>
      <c r="EV89" s="9">
        <f t="shared" si="481"/>
        <v>2</v>
      </c>
      <c r="EW89" s="1"/>
      <c r="EX89" s="15" t="str">
        <f>EY80</f>
        <v>Japan</v>
      </c>
      <c r="EY89" s="15" t="str">
        <f>EY31</f>
        <v>Türkei</v>
      </c>
      <c r="EZ89" s="8"/>
      <c r="FA89" s="5">
        <f ca="1" t="shared" si="463"/>
        <v>0</v>
      </c>
      <c r="FB89" s="5" t="s">
        <v>18</v>
      </c>
      <c r="FC89" s="5">
        <f ca="1" t="shared" si="464"/>
        <v>0</v>
      </c>
      <c r="FD89" s="9">
        <f t="shared" si="482"/>
        <v>3</v>
      </c>
      <c r="FE89" s="1"/>
      <c r="FF89" s="15" t="str">
        <f>FG80</f>
        <v>Japan</v>
      </c>
      <c r="FG89" s="15" t="str">
        <f>FG31</f>
        <v>Türkei</v>
      </c>
      <c r="FH89" s="8"/>
      <c r="FI89" s="5">
        <f ca="1" t="shared" si="465"/>
        <v>8</v>
      </c>
      <c r="FJ89" s="5" t="s">
        <v>18</v>
      </c>
      <c r="FK89" s="5">
        <f ca="1" t="shared" si="466"/>
        <v>9</v>
      </c>
      <c r="FL89" s="9">
        <f t="shared" si="483"/>
        <v>4</v>
      </c>
      <c r="FM89" s="1"/>
      <c r="FN89" s="15" t="str">
        <f t="shared" si="484"/>
        <v>Japan</v>
      </c>
      <c r="FO89" s="15" t="str">
        <f t="shared" si="485"/>
        <v>Türkei</v>
      </c>
      <c r="FP89" s="8"/>
      <c r="FQ89" s="5">
        <f t="shared" si="406"/>
        <v>0</v>
      </c>
      <c r="FR89" s="5" t="s">
        <v>18</v>
      </c>
      <c r="FS89" s="5">
        <f t="shared" si="407"/>
        <v>1</v>
      </c>
      <c r="FT89" s="9">
        <f t="shared" si="486"/>
        <v>4</v>
      </c>
    </row>
    <row r="90" spans="1:176" ht="13.5">
      <c r="A90" s="7">
        <v>37425.5625</v>
      </c>
      <c r="B90" s="4" t="s">
        <v>145</v>
      </c>
      <c r="C90" s="3" t="str">
        <f>L37</f>
        <v>Südkorea</v>
      </c>
      <c r="D90" s="3" t="s">
        <v>17</v>
      </c>
      <c r="E90" s="3" t="str">
        <f>L68</f>
        <v>Italien</v>
      </c>
      <c r="F90" s="1"/>
      <c r="G90" s="33">
        <v>2</v>
      </c>
      <c r="H90" s="33" t="s">
        <v>18</v>
      </c>
      <c r="I90" s="33">
        <v>1</v>
      </c>
      <c r="J90" s="11" t="s">
        <v>19</v>
      </c>
      <c r="K90" s="1"/>
      <c r="L90" s="3" t="str">
        <f t="shared" si="460"/>
        <v>Südkorea</v>
      </c>
      <c r="M90" s="1" t="str">
        <f>M37</f>
        <v>1D</v>
      </c>
      <c r="N90" s="1" t="str">
        <f>M68</f>
        <v>2G</v>
      </c>
      <c r="O90" s="1" t="s">
        <v>146</v>
      </c>
      <c r="P90" s="1"/>
      <c r="Q90" s="1"/>
      <c r="V90" s="1"/>
      <c r="AC90" s="3"/>
      <c r="AD90" s="11"/>
      <c r="AE90" s="1"/>
      <c r="AF90" s="1"/>
      <c r="AG90" s="14" t="s">
        <v>75</v>
      </c>
      <c r="AH90" s="14" t="s">
        <v>119</v>
      </c>
      <c r="AI90" s="8"/>
      <c r="AJ90" s="5">
        <v>2</v>
      </c>
      <c r="AK90" s="5" t="s">
        <v>18</v>
      </c>
      <c r="AL90" s="5">
        <v>1</v>
      </c>
      <c r="AM90" s="9">
        <f t="shared" si="467"/>
        <v>1</v>
      </c>
      <c r="AN90" s="25"/>
      <c r="AO90" s="1"/>
      <c r="AP90" s="15" t="s">
        <v>71</v>
      </c>
      <c r="AQ90" s="15" t="s">
        <v>113</v>
      </c>
      <c r="AR90" s="8"/>
      <c r="AS90" s="5">
        <v>0</v>
      </c>
      <c r="AT90" s="5" t="s">
        <v>18</v>
      </c>
      <c r="AU90" s="5">
        <v>2</v>
      </c>
      <c r="AV90" s="9">
        <f t="shared" si="468"/>
        <v>0</v>
      </c>
      <c r="AW90" s="1"/>
      <c r="AX90" s="14" t="s">
        <v>71</v>
      </c>
      <c r="AY90" s="14" t="s">
        <v>147</v>
      </c>
      <c r="AZ90" s="8"/>
      <c r="BA90" s="5">
        <v>2</v>
      </c>
      <c r="BB90" s="5" t="s">
        <v>18</v>
      </c>
      <c r="BC90" s="5">
        <v>1</v>
      </c>
      <c r="BD90" s="9">
        <f t="shared" si="469"/>
        <v>1</v>
      </c>
      <c r="BE90" s="1"/>
      <c r="BF90" s="15" t="s">
        <v>71</v>
      </c>
      <c r="BG90" s="15" t="s">
        <v>110</v>
      </c>
      <c r="BH90" s="8"/>
      <c r="BI90" s="5">
        <v>2</v>
      </c>
      <c r="BJ90" s="5" t="s">
        <v>18</v>
      </c>
      <c r="BK90" s="5">
        <v>3</v>
      </c>
      <c r="BL90" s="9">
        <f t="shared" si="470"/>
        <v>2</v>
      </c>
      <c r="BM90" s="1"/>
      <c r="BN90" s="15" t="str">
        <f>BO40</f>
        <v>südkorea</v>
      </c>
      <c r="BO90" s="15" t="str">
        <f>BO71</f>
        <v>equador</v>
      </c>
      <c r="BP90" s="8"/>
      <c r="BQ90" s="5">
        <v>8</v>
      </c>
      <c r="BR90" s="5" t="s">
        <v>18</v>
      </c>
      <c r="BS90" s="5">
        <v>6</v>
      </c>
      <c r="BT90" s="9">
        <f t="shared" si="471"/>
        <v>3</v>
      </c>
      <c r="BU90" s="1"/>
      <c r="BV90" s="15" t="str">
        <f>BW40</f>
        <v>polen</v>
      </c>
      <c r="BW90" s="15" t="str">
        <f>BW71</f>
        <v>equador</v>
      </c>
      <c r="BX90" s="8"/>
      <c r="BY90" s="5">
        <v>3</v>
      </c>
      <c r="BZ90" s="5" t="s">
        <v>18</v>
      </c>
      <c r="CA90" s="5">
        <v>1</v>
      </c>
      <c r="CB90" s="9">
        <f t="shared" si="472"/>
        <v>1</v>
      </c>
      <c r="CC90" s="1"/>
      <c r="CD90" s="15" t="str">
        <f>CE40</f>
        <v>usa</v>
      </c>
      <c r="CE90" s="15" t="str">
        <f>CE71</f>
        <v>mexico</v>
      </c>
      <c r="CF90" s="8"/>
      <c r="CG90" s="5">
        <v>5</v>
      </c>
      <c r="CH90" s="5" t="s">
        <v>18</v>
      </c>
      <c r="CI90" s="5">
        <v>4</v>
      </c>
      <c r="CJ90" s="9">
        <f t="shared" si="473"/>
        <v>1</v>
      </c>
      <c r="CK90" s="1"/>
      <c r="CL90" s="15" t="str">
        <f>CM40</f>
        <v>portugal</v>
      </c>
      <c r="CM90" s="15" t="str">
        <f>CM71</f>
        <v>mexico</v>
      </c>
      <c r="CN90" s="8"/>
      <c r="CO90" s="5">
        <v>8</v>
      </c>
      <c r="CP90" s="5" t="s">
        <v>18</v>
      </c>
      <c r="CQ90" s="5">
        <v>5</v>
      </c>
      <c r="CR90" s="9">
        <f t="shared" si="474"/>
        <v>1</v>
      </c>
      <c r="CS90" s="1"/>
      <c r="CT90" s="15" t="str">
        <f>CU40</f>
        <v>portugal</v>
      </c>
      <c r="CU90" s="15" t="str">
        <f>CU71</f>
        <v>kroatien</v>
      </c>
      <c r="CV90" s="8"/>
      <c r="CW90" s="5">
        <v>5</v>
      </c>
      <c r="CX90" s="5" t="s">
        <v>18</v>
      </c>
      <c r="CY90" s="5">
        <v>0</v>
      </c>
      <c r="CZ90" s="9">
        <f t="shared" si="475"/>
        <v>1</v>
      </c>
      <c r="DA90" s="1"/>
      <c r="DB90" s="15" t="str">
        <f>DC40</f>
        <v>südkorea</v>
      </c>
      <c r="DC90" s="15" t="str">
        <f>DC71</f>
        <v>kroatien</v>
      </c>
      <c r="DD90" s="8"/>
      <c r="DE90" s="5">
        <v>2</v>
      </c>
      <c r="DF90" s="5" t="s">
        <v>18</v>
      </c>
      <c r="DG90" s="5">
        <v>1</v>
      </c>
      <c r="DH90" s="9">
        <f t="shared" si="476"/>
        <v>3</v>
      </c>
      <c r="DI90" s="1"/>
      <c r="DJ90" s="15" t="str">
        <f>DK40</f>
        <v>polen</v>
      </c>
      <c r="DK90" s="15" t="str">
        <f>DK71</f>
        <v>italien</v>
      </c>
      <c r="DL90" s="8"/>
      <c r="DM90" s="5">
        <v>7</v>
      </c>
      <c r="DN90" s="5" t="s">
        <v>18</v>
      </c>
      <c r="DO90" s="5">
        <v>9</v>
      </c>
      <c r="DP90" s="9">
        <f t="shared" si="477"/>
        <v>2</v>
      </c>
      <c r="DQ90" s="1"/>
      <c r="DR90" s="15" t="str">
        <f>DS40</f>
        <v>portugal</v>
      </c>
      <c r="DS90" s="15" t="str">
        <f>DS71</f>
        <v>kroatien</v>
      </c>
      <c r="DT90" s="8"/>
      <c r="DU90" s="5">
        <v>3</v>
      </c>
      <c r="DV90" s="5" t="s">
        <v>18</v>
      </c>
      <c r="DW90" s="5">
        <v>5</v>
      </c>
      <c r="DX90" s="9">
        <f t="shared" si="478"/>
        <v>0</v>
      </c>
      <c r="DY90" s="1"/>
      <c r="DZ90" s="15" t="str">
        <f>EA40</f>
        <v>usa</v>
      </c>
      <c r="EA90" s="15" t="str">
        <f>EA71</f>
        <v>equador</v>
      </c>
      <c r="EB90" s="8"/>
      <c r="EC90" s="5">
        <v>2</v>
      </c>
      <c r="ED90" s="5" t="s">
        <v>18</v>
      </c>
      <c r="EE90" s="5">
        <v>8</v>
      </c>
      <c r="EF90" s="9">
        <f t="shared" si="479"/>
        <v>0</v>
      </c>
      <c r="EG90" s="1"/>
      <c r="EH90" s="14" t="s">
        <v>75</v>
      </c>
      <c r="EI90" s="14" t="s">
        <v>118</v>
      </c>
      <c r="EJ90" s="8"/>
      <c r="EK90" s="5">
        <v>2</v>
      </c>
      <c r="EL90" s="5" t="s">
        <v>18</v>
      </c>
      <c r="EM90" s="5">
        <v>0</v>
      </c>
      <c r="EN90" s="9">
        <f t="shared" si="480"/>
        <v>1</v>
      </c>
      <c r="EO90" s="1"/>
      <c r="EP90" s="14" t="s">
        <v>75</v>
      </c>
      <c r="EQ90" s="14" t="s">
        <v>119</v>
      </c>
      <c r="ER90" s="8"/>
      <c r="ES90" s="5">
        <v>2</v>
      </c>
      <c r="ET90" s="5" t="s">
        <v>18</v>
      </c>
      <c r="EU90" s="5">
        <v>1</v>
      </c>
      <c r="EV90" s="9">
        <f t="shared" si="481"/>
        <v>1</v>
      </c>
      <c r="EW90" s="1"/>
      <c r="EX90" s="15" t="str">
        <f>EY40</f>
        <v>Südkorea</v>
      </c>
      <c r="EY90" s="15" t="str">
        <f>EY71</f>
        <v>Italien</v>
      </c>
      <c r="EZ90" s="8"/>
      <c r="FA90" s="5">
        <f ca="1" t="shared" si="463"/>
        <v>3</v>
      </c>
      <c r="FB90" s="5" t="s">
        <v>18</v>
      </c>
      <c r="FC90" s="5">
        <f ca="1" t="shared" si="464"/>
        <v>8</v>
      </c>
      <c r="FD90" s="9">
        <f t="shared" si="482"/>
        <v>3</v>
      </c>
      <c r="FE90" s="1"/>
      <c r="FF90" s="15" t="str">
        <f>FG40</f>
        <v>Südkorea</v>
      </c>
      <c r="FG90" s="15" t="str">
        <f>FG71</f>
        <v>Italien</v>
      </c>
      <c r="FH90" s="8"/>
      <c r="FI90" s="5">
        <f ca="1" t="shared" si="465"/>
        <v>8</v>
      </c>
      <c r="FJ90" s="5" t="s">
        <v>18</v>
      </c>
      <c r="FK90" s="5">
        <f ca="1" t="shared" si="466"/>
        <v>1</v>
      </c>
      <c r="FL90" s="9">
        <f t="shared" si="483"/>
        <v>4</v>
      </c>
      <c r="FM90" s="1"/>
      <c r="FN90" s="15" t="str">
        <f t="shared" si="484"/>
        <v>Südkorea</v>
      </c>
      <c r="FO90" s="15" t="str">
        <f t="shared" si="485"/>
        <v>Italien</v>
      </c>
      <c r="FP90" s="8"/>
      <c r="FQ90" s="5">
        <f t="shared" si="406"/>
        <v>2</v>
      </c>
      <c r="FR90" s="5" t="s">
        <v>18</v>
      </c>
      <c r="FS90" s="5">
        <f t="shared" si="407"/>
        <v>1</v>
      </c>
      <c r="FT90" s="9">
        <f t="shared" si="486"/>
        <v>4</v>
      </c>
    </row>
    <row r="91" spans="2:176" ht="13.5">
      <c r="B91" s="4"/>
      <c r="C91" s="3"/>
      <c r="D91" s="3"/>
      <c r="E91" s="3"/>
      <c r="L91" s="3">
        <f t="shared" si="460"/>
      </c>
      <c r="AC91" s="3"/>
      <c r="AM91" s="1"/>
      <c r="AV91" s="1"/>
      <c r="BD91" s="1"/>
      <c r="BL91" s="1"/>
      <c r="BT91" s="1"/>
      <c r="CB91" s="1"/>
      <c r="CJ91" s="1"/>
      <c r="CR91" s="1"/>
      <c r="CZ91" s="1"/>
      <c r="DH91" s="1"/>
      <c r="DP91" s="1"/>
      <c r="DX91" s="1"/>
      <c r="EF91" s="1"/>
      <c r="EN91" s="1"/>
      <c r="EV91" s="1"/>
      <c r="FD91" s="1"/>
      <c r="FL91" s="1"/>
      <c r="FQ91" s="10"/>
      <c r="FR91" s="10"/>
      <c r="FS91" s="10"/>
      <c r="FT91" s="1"/>
    </row>
    <row r="92" spans="2:176" ht="13.5">
      <c r="B92" s="4"/>
      <c r="C92" s="3"/>
      <c r="D92" s="3"/>
      <c r="E92" s="3"/>
      <c r="J92" s="11" t="s">
        <v>2</v>
      </c>
      <c r="L92" s="3">
        <f t="shared" si="460"/>
      </c>
      <c r="AC92" s="3"/>
      <c r="AM92" s="1"/>
      <c r="AV92" s="1"/>
      <c r="BD92" s="1"/>
      <c r="BL92" s="1"/>
      <c r="BT92" s="1"/>
      <c r="CB92" s="1"/>
      <c r="CJ92" s="1"/>
      <c r="CR92" s="1"/>
      <c r="CZ92" s="1"/>
      <c r="DH92" s="1"/>
      <c r="DP92" s="1"/>
      <c r="DX92" s="1"/>
      <c r="EF92" s="1"/>
      <c r="EN92" s="1"/>
      <c r="EV92" s="1"/>
      <c r="FD92" s="1"/>
      <c r="FL92" s="1"/>
      <c r="FQ92" s="10"/>
      <c r="FR92" s="10"/>
      <c r="FS92" s="10"/>
      <c r="FT92" s="1"/>
    </row>
    <row r="93" spans="1:176" ht="13.5">
      <c r="A93" s="1" t="s">
        <v>148</v>
      </c>
      <c r="B93" s="3"/>
      <c r="C93" s="1"/>
      <c r="D93" s="1"/>
      <c r="E93" s="1"/>
      <c r="F93" s="1"/>
      <c r="J93" s="11" t="s">
        <v>2</v>
      </c>
      <c r="K93" s="1"/>
      <c r="L93" s="3"/>
      <c r="M93" s="1"/>
      <c r="N93" s="1"/>
      <c r="O93" s="1"/>
      <c r="P93" s="1"/>
      <c r="Q93" s="1"/>
      <c r="R93" s="1"/>
      <c r="S93" s="1"/>
      <c r="T93" s="1"/>
      <c r="U93" s="1"/>
      <c r="V93" s="1"/>
      <c r="AC93" s="1"/>
      <c r="AD93" s="11"/>
      <c r="AE93" s="1"/>
      <c r="AF93" s="1"/>
      <c r="AH93" s="1"/>
      <c r="AI93" s="1"/>
      <c r="AM93" s="1"/>
      <c r="AO93" s="1"/>
      <c r="AQ93" s="1"/>
      <c r="AR93" s="1"/>
      <c r="AV93" s="1"/>
      <c r="AW93" s="1"/>
      <c r="AY93" s="1"/>
      <c r="AZ93" s="1"/>
      <c r="BD93" s="1"/>
      <c r="BE93" s="1"/>
      <c r="BG93" s="1"/>
      <c r="BH93" s="1"/>
      <c r="BL93" s="1"/>
      <c r="BM93" s="1"/>
      <c r="BO93" s="1"/>
      <c r="BP93" s="1"/>
      <c r="BT93" s="1"/>
      <c r="BU93" s="1"/>
      <c r="BW93" s="1"/>
      <c r="BX93" s="1"/>
      <c r="CB93" s="1"/>
      <c r="CC93" s="1"/>
      <c r="CE93" s="1"/>
      <c r="CF93" s="1"/>
      <c r="CJ93" s="1"/>
      <c r="CK93" s="1"/>
      <c r="CM93" s="1"/>
      <c r="CN93" s="1"/>
      <c r="CR93" s="1"/>
      <c r="CS93" s="1"/>
      <c r="CU93" s="1"/>
      <c r="CV93" s="1"/>
      <c r="CZ93" s="1"/>
      <c r="DA93" s="1"/>
      <c r="DC93" s="1"/>
      <c r="DD93" s="1"/>
      <c r="DH93" s="1"/>
      <c r="DI93" s="1"/>
      <c r="DK93" s="1"/>
      <c r="DL93" s="1"/>
      <c r="DP93" s="1"/>
      <c r="DQ93" s="1"/>
      <c r="DS93" s="1"/>
      <c r="DT93" s="1"/>
      <c r="DX93" s="1"/>
      <c r="DY93" s="1"/>
      <c r="EA93" s="1"/>
      <c r="EB93" s="1"/>
      <c r="EF93" s="1"/>
      <c r="EG93" s="1"/>
      <c r="EI93" s="1"/>
      <c r="EJ93" s="1"/>
      <c r="EN93" s="1"/>
      <c r="EO93" s="1"/>
      <c r="EQ93" s="1"/>
      <c r="ER93" s="1"/>
      <c r="EV93" s="1"/>
      <c r="EW93" s="1"/>
      <c r="EY93" s="1"/>
      <c r="EZ93" s="1"/>
      <c r="FD93" s="1"/>
      <c r="FE93" s="1"/>
      <c r="FG93" s="1"/>
      <c r="FH93" s="1"/>
      <c r="FL93" s="1"/>
      <c r="FM93" s="1"/>
      <c r="FO93" s="1"/>
      <c r="FP93" s="1"/>
      <c r="FQ93" s="10"/>
      <c r="FR93" s="10"/>
      <c r="FS93" s="10"/>
      <c r="FT93" s="1"/>
    </row>
    <row r="94" spans="1:176" ht="13.5">
      <c r="A94" s="3" t="s">
        <v>13</v>
      </c>
      <c r="B94" s="3" t="s">
        <v>14</v>
      </c>
      <c r="C94" s="1"/>
      <c r="D94" s="1"/>
      <c r="E94" s="1"/>
      <c r="F94" s="1"/>
      <c r="K94" s="1"/>
      <c r="L94" s="3"/>
      <c r="M94" s="1"/>
      <c r="N94" s="1"/>
      <c r="O94" s="1"/>
      <c r="P94" s="1"/>
      <c r="Q94" s="1"/>
      <c r="R94" s="1"/>
      <c r="S94" s="1"/>
      <c r="T94" s="1"/>
      <c r="U94" s="1"/>
      <c r="V94" s="1"/>
      <c r="AC94" s="1"/>
      <c r="AD94" s="11"/>
      <c r="AE94" s="1"/>
      <c r="AF94" s="1"/>
      <c r="AH94" s="1"/>
      <c r="AI94" s="1"/>
      <c r="AM94" s="1"/>
      <c r="AO94" s="1"/>
      <c r="AQ94" s="1"/>
      <c r="AR94" s="1"/>
      <c r="AV94" s="1"/>
      <c r="AW94" s="1"/>
      <c r="AY94" s="1"/>
      <c r="AZ94" s="1"/>
      <c r="BD94" s="1"/>
      <c r="BE94" s="1"/>
      <c r="BG94" s="1"/>
      <c r="BH94" s="1"/>
      <c r="BL94" s="1"/>
      <c r="BM94" s="1"/>
      <c r="BO94" s="1"/>
      <c r="BP94" s="1"/>
      <c r="BT94" s="1"/>
      <c r="BU94" s="1"/>
      <c r="BW94" s="1"/>
      <c r="BX94" s="1"/>
      <c r="CB94" s="1"/>
      <c r="CC94" s="1"/>
      <c r="CE94" s="1"/>
      <c r="CF94" s="1"/>
      <c r="CJ94" s="1"/>
      <c r="CK94" s="1"/>
      <c r="CM94" s="1"/>
      <c r="CN94" s="1"/>
      <c r="CR94" s="1"/>
      <c r="CS94" s="1"/>
      <c r="CU94" s="1"/>
      <c r="CV94" s="1"/>
      <c r="CZ94" s="1"/>
      <c r="DA94" s="1"/>
      <c r="DC94" s="1"/>
      <c r="DD94" s="1"/>
      <c r="DH94" s="1"/>
      <c r="DI94" s="1"/>
      <c r="DK94" s="1"/>
      <c r="DL94" s="1"/>
      <c r="DP94" s="1"/>
      <c r="DQ94" s="1"/>
      <c r="DS94" s="1"/>
      <c r="DT94" s="1"/>
      <c r="DX94" s="1"/>
      <c r="DY94" s="1"/>
      <c r="EA94" s="1"/>
      <c r="EB94" s="1"/>
      <c r="EF94" s="1"/>
      <c r="EG94" s="1"/>
      <c r="EI94" s="1"/>
      <c r="EJ94" s="1"/>
      <c r="EN94" s="1"/>
      <c r="EO94" s="1"/>
      <c r="EQ94" s="1"/>
      <c r="ER94" s="1"/>
      <c r="EV94" s="1"/>
      <c r="EW94" s="1"/>
      <c r="EY94" s="1"/>
      <c r="EZ94" s="1"/>
      <c r="FD94" s="1"/>
      <c r="FE94" s="1"/>
      <c r="FG94" s="1"/>
      <c r="FH94" s="1"/>
      <c r="FL94" s="1"/>
      <c r="FM94" s="1"/>
      <c r="FO94" s="1"/>
      <c r="FP94" s="1"/>
      <c r="FQ94" s="10"/>
      <c r="FR94" s="10"/>
      <c r="FS94" s="10"/>
      <c r="FT94" s="1"/>
    </row>
    <row r="95" spans="1:176" ht="13.5">
      <c r="A95" s="7">
        <v>37428.354166666664</v>
      </c>
      <c r="B95" s="4" t="s">
        <v>87</v>
      </c>
      <c r="C95" s="3" t="str">
        <f>L84</f>
        <v>England</v>
      </c>
      <c r="D95" s="3" t="s">
        <v>17</v>
      </c>
      <c r="E95" s="3" t="str">
        <f>L88</f>
        <v>Brasilien</v>
      </c>
      <c r="F95" s="1"/>
      <c r="G95" s="33">
        <v>1</v>
      </c>
      <c r="H95" s="33" t="s">
        <v>18</v>
      </c>
      <c r="I95" s="33">
        <v>2</v>
      </c>
      <c r="J95" s="11" t="s">
        <v>19</v>
      </c>
      <c r="K95" s="1"/>
      <c r="L95" s="3" t="str">
        <f aca="true" t="shared" si="487" ref="L95:L104">IF(G95="","",IF(G95&gt;I95,C95,E95))</f>
        <v>Brasilien</v>
      </c>
      <c r="M95" s="1" t="str">
        <f>O84</f>
        <v>A2</v>
      </c>
      <c r="N95" s="1" t="str">
        <f>O88</f>
        <v>A6</v>
      </c>
      <c r="O95" s="1" t="s">
        <v>149</v>
      </c>
      <c r="P95" s="1"/>
      <c r="Q95" s="1"/>
      <c r="R95" s="1"/>
      <c r="S95" s="1"/>
      <c r="T95" s="1"/>
      <c r="U95" s="1"/>
      <c r="V95" s="1"/>
      <c r="AC95" s="1"/>
      <c r="AD95" s="11"/>
      <c r="AE95" s="1"/>
      <c r="AF95" s="1"/>
      <c r="AG95" s="14" t="s">
        <v>37</v>
      </c>
      <c r="AH95" s="14" t="s">
        <v>63</v>
      </c>
      <c r="AI95" s="1"/>
      <c r="AJ95" s="5">
        <v>3</v>
      </c>
      <c r="AK95" s="5" t="s">
        <v>18</v>
      </c>
      <c r="AL95" s="5">
        <v>2</v>
      </c>
      <c r="AM95" s="9">
        <f>IF(AND($C95=AG95,$E95=AH95),5,IF(OR($C95=AG95,$C95=AH95,$E95=AG95,$E95=AH95),3,0))+IF(OR(AND($G95&gt;$I95,AJ95&gt;AL95),AND($G95&lt;$I95,AJ95&lt;AL95),AND($G95=$I95,AJ95=AL95)),1,0)</f>
        <v>3</v>
      </c>
      <c r="AN95" s="23" t="s">
        <v>150</v>
      </c>
      <c r="AO95" s="1"/>
      <c r="AP95" s="15" t="s">
        <v>15</v>
      </c>
      <c r="AQ95" s="15" t="s">
        <v>123</v>
      </c>
      <c r="AR95" s="1"/>
      <c r="AS95" s="5">
        <v>1</v>
      </c>
      <c r="AT95" s="5" t="s">
        <v>18</v>
      </c>
      <c r="AU95" s="5">
        <v>0</v>
      </c>
      <c r="AV95" s="9">
        <f>IF(AND($C95=AP95,$E95=AQ95),5,IF(OR($C95=AP95,$C95=AQ95,$E95=AP95,$E95=AQ95),3,0))+IF(OR(AND($G95&gt;$I95,AS95&gt;AU95),AND($G95&lt;$I95,AS95&lt;AU95),AND($G95=$I95,AS95=AU95)),1,0)</f>
        <v>0</v>
      </c>
      <c r="AW95" s="1"/>
      <c r="AX95" s="14" t="s">
        <v>98</v>
      </c>
      <c r="AY95" s="14" t="s">
        <v>57</v>
      </c>
      <c r="AZ95" s="1"/>
      <c r="BA95" s="5">
        <v>3</v>
      </c>
      <c r="BB95" s="5" t="s">
        <v>18</v>
      </c>
      <c r="BC95" s="5">
        <v>4</v>
      </c>
      <c r="BD95" s="9">
        <f>IF(AND($C95=AX95,$E95=AY95),5,IF(OR($C95=AX95,$C95=AY95,$E95=AX95,$E95=AY95),3,0))+IF(OR(AND($G95&gt;$I95,BA95&gt;BC95),AND($G95&lt;$I95,BA95&lt;BC95),AND($G95=$I95,BA95=BC95)),1,0)</f>
        <v>6</v>
      </c>
      <c r="BE95" s="1"/>
      <c r="BF95" s="15" t="s">
        <v>96</v>
      </c>
      <c r="BG95" s="15" t="s">
        <v>57</v>
      </c>
      <c r="BH95" s="1"/>
      <c r="BI95" s="5">
        <v>1</v>
      </c>
      <c r="BJ95" s="5" t="s">
        <v>18</v>
      </c>
      <c r="BK95" s="5">
        <v>0</v>
      </c>
      <c r="BL95" s="9">
        <f>IF(AND($C95=BF95,$E95=BG95),5,IF(OR($C95=BF95,$C95=BG95,$E95=BF95,$E95=BG95),3,0))+IF(OR(AND($G95&gt;$I95,BI95&gt;BK95),AND($G95&lt;$I95,BI95&lt;BK95),AND($G95=$I95,BI95=BK95)),1,0)</f>
        <v>3</v>
      </c>
      <c r="BM95" s="1"/>
      <c r="BN95" s="15" t="str">
        <f>BN84</f>
        <v>uruguay</v>
      </c>
      <c r="BO95" s="15" t="str">
        <f>BN88</f>
        <v>china</v>
      </c>
      <c r="BP95" s="1"/>
      <c r="BQ95" s="5">
        <v>0</v>
      </c>
      <c r="BR95" s="5" t="s">
        <v>18</v>
      </c>
      <c r="BS95" s="5">
        <v>8</v>
      </c>
      <c r="BT95" s="9">
        <f>IF(AND($C95=BN95,$E95=BO95),5,IF(OR($C95=BN95,$C95=BO95,$E95=BN95,$E95=BO95),3,0))+IF(OR(AND($G95&gt;$I95,BQ95&gt;BS95),AND($G95&lt;$I95,BQ95&lt;BS95),AND($G95=$I95,BQ95=BS95)),1,0)</f>
        <v>1</v>
      </c>
      <c r="BU95" s="1"/>
      <c r="BV95" s="15" t="str">
        <f>BW84</f>
        <v>nigeria</v>
      </c>
      <c r="BW95" s="15" t="str">
        <f>BV88</f>
        <v>türkei</v>
      </c>
      <c r="BX95" s="1"/>
      <c r="BY95" s="5">
        <v>0</v>
      </c>
      <c r="BZ95" s="5" t="s">
        <v>18</v>
      </c>
      <c r="CA95" s="5">
        <v>8</v>
      </c>
      <c r="CB95" s="9">
        <f>IF(AND($C95=BV95,$E95=BW95),5,IF(OR($C95=BV95,$C95=BW95,$E95=BV95,$E95=BW95),3,0))+IF(OR(AND($G95&gt;$I95,BY95&gt;CA95),AND($G95&lt;$I95,BY95&lt;CA95),AND($G95=$I95,BY95=CA95)),1,0)</f>
        <v>1</v>
      </c>
      <c r="CC95" s="1"/>
      <c r="CD95" s="15" t="str">
        <f>CE84</f>
        <v>england</v>
      </c>
      <c r="CE95" s="15" t="str">
        <f>CE88</f>
        <v>japan</v>
      </c>
      <c r="CF95" s="1"/>
      <c r="CG95" s="5">
        <v>0</v>
      </c>
      <c r="CH95" s="5" t="s">
        <v>18</v>
      </c>
      <c r="CI95" s="5">
        <v>4</v>
      </c>
      <c r="CJ95" s="9">
        <f>IF(AND($C95=CD95,$E95=CE95),5,IF(OR($C95=CD95,$C95=CE95,$E95=CD95,$E95=CE95),3,0))+IF(OR(AND($G95&gt;$I95,CG95&gt;CI95),AND($G95&lt;$I95,CG95&lt;CI95),AND($G95=$I95,CG95=CI95)),1,0)</f>
        <v>4</v>
      </c>
      <c r="CK95" s="1"/>
      <c r="CL95" s="15" t="str">
        <f>CM84</f>
        <v>england</v>
      </c>
      <c r="CM95" s="15" t="str">
        <f>CM88</f>
        <v>tunesien</v>
      </c>
      <c r="CN95" s="1"/>
      <c r="CO95" s="5">
        <v>5</v>
      </c>
      <c r="CP95" s="5" t="s">
        <v>18</v>
      </c>
      <c r="CQ95" s="5">
        <v>9</v>
      </c>
      <c r="CR95" s="9">
        <f>IF(AND($C95=CL95,$E95=CM95),5,IF(OR($C95=CL95,$C95=CM95,$E95=CL95,$E95=CM95),3,0))+IF(OR(AND($G95&gt;$I95,CO95&gt;CQ95),AND($G95&lt;$I95,CO95&lt;CQ95),AND($G95=$I95,CO95=CQ95)),1,0)</f>
        <v>4</v>
      </c>
      <c r="CS95" s="1"/>
      <c r="CT95" s="15" t="str">
        <f>CT84</f>
        <v>dänemark</v>
      </c>
      <c r="CU95" s="15" t="str">
        <f>CT88</f>
        <v>brasilien</v>
      </c>
      <c r="CV95" s="1"/>
      <c r="CW95" s="5">
        <v>1</v>
      </c>
      <c r="CX95" s="5" t="s">
        <v>18</v>
      </c>
      <c r="CY95" s="5">
        <v>7</v>
      </c>
      <c r="CZ95" s="9">
        <f>IF(AND($C95=CT95,$E95=CU95),5,IF(OR($C95=CT95,$C95=CU95,$E95=CT95,$E95=CU95),3,0))+IF(OR(AND($G95&gt;$I95,CW95&gt;CY95),AND($G95&lt;$I95,CW95&lt;CY95),AND($G95=$I95,CW95=CY95)),1,0)</f>
        <v>4</v>
      </c>
      <c r="DA95" s="1"/>
      <c r="DB95" s="15" t="str">
        <f>DB84</f>
        <v>frankreich</v>
      </c>
      <c r="DC95" s="15" t="str">
        <f>DB88</f>
        <v>brasilien</v>
      </c>
      <c r="DD95" s="1"/>
      <c r="DE95" s="5">
        <v>1</v>
      </c>
      <c r="DF95" s="5" t="s">
        <v>18</v>
      </c>
      <c r="DG95" s="5">
        <v>2</v>
      </c>
      <c r="DH95" s="9">
        <f>IF(AND($C95=DB95,$E95=DC95),5,IF(OR($C95=DB95,$C95=DC95,$E95=DB95,$E95=DC95),3,0))+IF(OR(AND($G95&gt;$I95,DE95&gt;DG95),AND($G95&lt;$I95,DE95&lt;DG95),AND($G95=$I95,DE95=DG95)),1,0)</f>
        <v>4</v>
      </c>
      <c r="DI95" s="1"/>
      <c r="DJ95" s="15" t="str">
        <f>DJ84</f>
        <v>frankreich</v>
      </c>
      <c r="DK95" s="15" t="str">
        <f>DJ88</f>
        <v>brasilien</v>
      </c>
      <c r="DL95" s="1"/>
      <c r="DM95" s="5">
        <v>4</v>
      </c>
      <c r="DN95" s="5" t="s">
        <v>18</v>
      </c>
      <c r="DO95" s="5">
        <v>3</v>
      </c>
      <c r="DP95" s="9">
        <f>IF(AND($C95=DJ95,$E95=DK95),5,IF(OR($C95=DJ95,$C95=DK95,$E95=DJ95,$E95=DK95),3,0))+IF(OR(AND($G95&gt;$I95,DM95&gt;DO95),AND($G95&lt;$I95,DM95&lt;DO95),AND($G95=$I95,DM95=DO95)),1,0)</f>
        <v>3</v>
      </c>
      <c r="DQ95" s="1"/>
      <c r="DR95" s="15" t="str">
        <f>DR84</f>
        <v>senegal</v>
      </c>
      <c r="DS95" s="15" t="str">
        <f>DS88</f>
        <v>belgien</v>
      </c>
      <c r="DT95" s="1"/>
      <c r="DU95" s="5">
        <v>1</v>
      </c>
      <c r="DV95" s="5" t="s">
        <v>18</v>
      </c>
      <c r="DW95" s="5">
        <v>2</v>
      </c>
      <c r="DX95" s="9">
        <f>IF(AND($C95=DR95,$E95=DS95),5,IF(OR($C95=DR95,$C95=DS95,$E95=DR95,$E95=DS95),3,0))+IF(OR(AND($G95&gt;$I95,DU95&gt;DW95),AND($G95&lt;$I95,DU95&lt;DW95),AND($G95=$I95,DU95=DW95)),1,0)</f>
        <v>1</v>
      </c>
      <c r="DY95" s="1"/>
      <c r="DZ95" s="15" t="str">
        <f>EA84</f>
        <v>england</v>
      </c>
      <c r="EA95" s="15" t="str">
        <f>EA88</f>
        <v>japan</v>
      </c>
      <c r="EB95" s="1"/>
      <c r="EC95" s="5">
        <v>8</v>
      </c>
      <c r="ED95" s="5" t="s">
        <v>18</v>
      </c>
      <c r="EE95" s="5">
        <v>7</v>
      </c>
      <c r="EF95" s="9">
        <f>IF(AND($C95=DZ95,$E95=EA95),5,IF(OR($C95=DZ95,$C95=EA95,$E95=DZ95,$E95=EA95),3,0))+IF(OR(AND($G95&gt;$I95,EC95&gt;EE95),AND($G95&lt;$I95,EC95&lt;EE95),AND($G95=$I95,EC95=EE95)),1,0)</f>
        <v>3</v>
      </c>
      <c r="EG95" s="1"/>
      <c r="EH95" s="14" t="s">
        <v>37</v>
      </c>
      <c r="EI95" s="14" t="s">
        <v>63</v>
      </c>
      <c r="EJ95" s="1"/>
      <c r="EK95" s="5">
        <v>1</v>
      </c>
      <c r="EL95" s="5" t="s">
        <v>18</v>
      </c>
      <c r="EM95" s="5">
        <v>2</v>
      </c>
      <c r="EN95" s="9">
        <f>IF(AND($C95=EH95,$E95=EI95),5,IF(OR($C95=EH95,$C95=EI95,$E95=EH95,$E95=EI95),3,0))+IF(OR(AND($G95&gt;$I95,EK95&gt;EM95),AND($G95&lt;$I95,EK95&lt;EM95),AND($G95=$I95,EK95=EM95)),1,0)</f>
        <v>4</v>
      </c>
      <c r="EO95" s="1"/>
      <c r="EP95" s="14" t="s">
        <v>37</v>
      </c>
      <c r="EQ95" s="14" t="s">
        <v>63</v>
      </c>
      <c r="ER95" s="1"/>
      <c r="ES95" s="5">
        <v>2</v>
      </c>
      <c r="ET95" s="5" t="s">
        <v>18</v>
      </c>
      <c r="EU95" s="5">
        <v>1</v>
      </c>
      <c r="EV95" s="9">
        <f>IF(AND($C95=EP95,$E95=EQ95),5,IF(OR($C95=EP95,$C95=EQ95,$E95=EP95,$E95=EQ95),3,0))+IF(OR(AND($G95&gt;$I95,ES95&gt;EU95),AND($G95&lt;$I95,ES95&lt;EU95),AND($G95=$I95,ES95=EU95)),1,0)</f>
        <v>3</v>
      </c>
      <c r="EW95" s="1"/>
      <c r="EX95" s="15" t="str">
        <f>EX84</f>
        <v>Dänemark</v>
      </c>
      <c r="EY95" s="15" t="str">
        <f>EX88</f>
        <v>Brasilien</v>
      </c>
      <c r="EZ95" s="1"/>
      <c r="FA95" s="5">
        <f ca="1">IF($A$117="",0,INT(RAND()*10))</f>
        <v>5</v>
      </c>
      <c r="FB95" s="5" t="s">
        <v>18</v>
      </c>
      <c r="FC95" s="5">
        <f ca="1">IF($A$117="",0,INT(RAND()*10))</f>
        <v>3</v>
      </c>
      <c r="FD95" s="9">
        <f>IF(AND($C95=EX95,$E95=EY95),5,IF(OR($C95=EX95,$C95=EY95,$E95=EX95,$E95=EY95),3,0))+IF(OR(AND($G95&gt;$I95,FA95&gt;FC95),AND($G95&lt;$I95,FA95&lt;FC95),AND($G95=$I95,FA95=FC95)),1,0)</f>
        <v>3</v>
      </c>
      <c r="FE95" s="1"/>
      <c r="FF95" s="15" t="str">
        <f>FF84</f>
        <v>Dänemark</v>
      </c>
      <c r="FG95" s="15" t="str">
        <f>FF88</f>
        <v>Brasilien</v>
      </c>
      <c r="FH95" s="1"/>
      <c r="FI95" s="5">
        <f ca="1">IF($A$117="",0,INT(RAND()*10))</f>
        <v>9</v>
      </c>
      <c r="FJ95" s="5" t="s">
        <v>18</v>
      </c>
      <c r="FK95" s="5">
        <f ca="1">IF($A$117="",0,INT(RAND()*10))</f>
        <v>4</v>
      </c>
      <c r="FL95" s="9">
        <f>IF(AND($C95=FF95,$E95=FG95),5,IF(OR($C95=FF95,$C95=FG95,$E95=FF95,$E95=FG95),3,0))+IF(OR(AND($G95&gt;$I95,FI95&gt;FK95),AND($G95&lt;$I95,FI95&lt;FK95),AND($G95=$I95,FI95=FK95)),1,0)</f>
        <v>3</v>
      </c>
      <c r="FM95" s="1"/>
      <c r="FN95" s="15" t="str">
        <f>C95</f>
        <v>England</v>
      </c>
      <c r="FO95" s="15" t="str">
        <f>E95</f>
        <v>Brasilien</v>
      </c>
      <c r="FP95" s="1"/>
      <c r="FQ95" s="5">
        <f t="shared" si="406"/>
        <v>1</v>
      </c>
      <c r="FR95" s="5" t="s">
        <v>18</v>
      </c>
      <c r="FS95" s="5">
        <f t="shared" si="407"/>
        <v>2</v>
      </c>
      <c r="FT95" s="9">
        <f>IF(AND($C95=FN95,$E95=FO95),5,IF(OR($C95=FN95,$C95=FO95,$E95=FN95,$E95=FO95),3,0))+IF(OR(AND($G95&gt;$I95,FQ95&gt;FS95),AND($G95&lt;$I95,FQ95&lt;FS95),AND($G95=$I95,FQ95=FS95)),1,0)</f>
        <v>6</v>
      </c>
    </row>
    <row r="96" spans="1:176" ht="13.5">
      <c r="A96" s="7">
        <v>37428.5625</v>
      </c>
      <c r="B96" s="4" t="s">
        <v>22</v>
      </c>
      <c r="C96" s="3" t="str">
        <f>L83</f>
        <v>BRD</v>
      </c>
      <c r="D96" s="3" t="s">
        <v>17</v>
      </c>
      <c r="E96" s="3" t="str">
        <f>L87</f>
        <v>USA</v>
      </c>
      <c r="F96" s="1"/>
      <c r="G96" s="33">
        <v>1</v>
      </c>
      <c r="H96" s="33" t="s">
        <v>18</v>
      </c>
      <c r="I96" s="33">
        <v>0</v>
      </c>
      <c r="J96" s="11" t="s">
        <v>19</v>
      </c>
      <c r="K96" s="1"/>
      <c r="L96" s="3" t="str">
        <f t="shared" si="487"/>
        <v>BRD</v>
      </c>
      <c r="M96" s="1" t="str">
        <f>O83</f>
        <v>A1</v>
      </c>
      <c r="N96" s="1" t="str">
        <f>O87</f>
        <v>A5</v>
      </c>
      <c r="O96" s="1" t="s">
        <v>151</v>
      </c>
      <c r="P96" s="1"/>
      <c r="Q96" s="1"/>
      <c r="R96" s="1"/>
      <c r="S96" s="1"/>
      <c r="T96" s="1"/>
      <c r="U96" s="1"/>
      <c r="V96" s="1"/>
      <c r="AC96" s="1"/>
      <c r="AD96" s="11"/>
      <c r="AE96" s="1"/>
      <c r="AF96" s="1"/>
      <c r="AG96" s="14" t="s">
        <v>91</v>
      </c>
      <c r="AH96" s="14" t="s">
        <v>117</v>
      </c>
      <c r="AI96" s="1"/>
      <c r="AJ96" s="5">
        <v>1</v>
      </c>
      <c r="AK96" s="5" t="s">
        <v>18</v>
      </c>
      <c r="AL96" s="5">
        <v>3</v>
      </c>
      <c r="AM96" s="9">
        <f>IF(AND($C96=AG96,$E96=AH96),5,IF(OR($C96=AG96,$C96=AH96,$E96=AG96,$E96=AH96),3,0))+IF(OR(AND($G96&gt;$I96,AJ96&gt;AL96),AND($G96&lt;$I96,AJ96&lt;AL96),AND($G96=$I96,AJ96=AL96)),1,0)</f>
        <v>3</v>
      </c>
      <c r="AN96" s="23" t="s">
        <v>152</v>
      </c>
      <c r="AO96" s="1"/>
      <c r="AP96" s="15" t="s">
        <v>44</v>
      </c>
      <c r="AQ96" s="15" t="s">
        <v>110</v>
      </c>
      <c r="AR96" s="1"/>
      <c r="AS96" s="5">
        <v>1</v>
      </c>
      <c r="AT96" s="5" t="s">
        <v>18</v>
      </c>
      <c r="AU96" s="5">
        <v>0</v>
      </c>
      <c r="AV96" s="9">
        <f>IF(AND($C96=AP96,$E96=AQ96),5,IF(OR($C96=AP96,$C96=AQ96,$E96=AP96,$E96=AQ96),3,0))+IF(OR(AND($G96&gt;$I96,AS96&gt;AU96),AND($G96&lt;$I96,AS96&lt;AU96),AND($G96=$I96,AS96=AU96)),1,0)</f>
        <v>1</v>
      </c>
      <c r="AW96" s="1"/>
      <c r="AX96" s="14" t="s">
        <v>85</v>
      </c>
      <c r="AY96" s="14" t="s">
        <v>110</v>
      </c>
      <c r="AZ96" s="1"/>
      <c r="BA96" s="5">
        <v>1</v>
      </c>
      <c r="BB96" s="5" t="s">
        <v>18</v>
      </c>
      <c r="BC96" s="5">
        <v>3</v>
      </c>
      <c r="BD96" s="9">
        <f>IF(AND($C96=AX96,$E96=AY96),5,IF(OR($C96=AX96,$C96=AY96,$E96=AX96,$E96=AY96),3,0))+IF(OR(AND($G96&gt;$I96,BA96&gt;BC96),AND($G96&lt;$I96,BA96&lt;BC96),AND($G96=$I96,BA96=BC96)),1,0)</f>
        <v>0</v>
      </c>
      <c r="BE96" s="1"/>
      <c r="BF96" s="15" t="s">
        <v>85</v>
      </c>
      <c r="BG96" s="15" t="s">
        <v>112</v>
      </c>
      <c r="BH96" s="1"/>
      <c r="BI96" s="5">
        <v>4</v>
      </c>
      <c r="BJ96" s="5" t="s">
        <v>18</v>
      </c>
      <c r="BK96" s="5">
        <v>3</v>
      </c>
      <c r="BL96" s="9">
        <f>IF(AND($C96=BF96,$E96=BG96),5,IF(OR($C96=BF96,$C96=BG96,$E96=BF96,$E96=BG96),3,0))+IF(OR(AND($G96&gt;$I96,BI96&gt;BK96),AND($G96&lt;$I96,BI96&lt;BK96),AND($G96=$I96,BI96=BK96)),1,0)</f>
        <v>1</v>
      </c>
      <c r="BM96" s="1"/>
      <c r="BN96" s="15" t="str">
        <f>BN83</f>
        <v>brd</v>
      </c>
      <c r="BO96" s="15" t="str">
        <f>BN87</f>
        <v>mexico</v>
      </c>
      <c r="BP96" s="1"/>
      <c r="BQ96" s="5">
        <v>4</v>
      </c>
      <c r="BR96" s="5" t="s">
        <v>18</v>
      </c>
      <c r="BS96" s="5">
        <v>5</v>
      </c>
      <c r="BT96" s="9">
        <f>IF(AND($C96=BN96,$E96=BO96),5,IF(OR($C96=BN96,$C96=BO96,$E96=BN96,$E96=BO96),3,0))+IF(OR(AND($G96&gt;$I96,BQ96&gt;BS96),AND($G96&lt;$I96,BQ96&lt;BS96),AND($G96=$I96,BQ96=BS96)),1,0)</f>
        <v>3</v>
      </c>
      <c r="BU96" s="1"/>
      <c r="BV96" s="15" t="str">
        <f>BV83</f>
        <v>kamerun</v>
      </c>
      <c r="BW96" s="15" t="str">
        <f>BW87</f>
        <v>südkorea</v>
      </c>
      <c r="BX96" s="1"/>
      <c r="BY96" s="5">
        <v>3</v>
      </c>
      <c r="BZ96" s="5" t="s">
        <v>18</v>
      </c>
      <c r="CA96" s="5">
        <v>9</v>
      </c>
      <c r="CB96" s="9">
        <f>IF(AND($C96=BV96,$E96=BW96),5,IF(OR($C96=BV96,$C96=BW96,$E96=BV96,$E96=BW96),3,0))+IF(OR(AND($G96&gt;$I96,BY96&gt;CA96),AND($G96&lt;$I96,BY96&lt;CA96),AND($G96=$I96,BY96=CA96)),1,0)</f>
        <v>0</v>
      </c>
      <c r="CC96" s="1"/>
      <c r="CD96" s="15" t="str">
        <f>CD83</f>
        <v>irland</v>
      </c>
      <c r="CE96" s="15" t="str">
        <f>CE87</f>
        <v>polen</v>
      </c>
      <c r="CF96" s="1"/>
      <c r="CG96" s="5">
        <v>6</v>
      </c>
      <c r="CH96" s="5" t="s">
        <v>18</v>
      </c>
      <c r="CI96" s="5">
        <v>8</v>
      </c>
      <c r="CJ96" s="9">
        <f>IF(AND($C96=CD96,$E96=CE96),5,IF(OR($C96=CD96,$C96=CE96,$E96=CD96,$E96=CE96),3,0))+IF(OR(AND($G96&gt;$I96,CG96&gt;CI96),AND($G96&lt;$I96,CG96&lt;CI96),AND($G96=$I96,CG96=CI96)),1,0)</f>
        <v>0</v>
      </c>
      <c r="CK96" s="1"/>
      <c r="CL96" s="15" t="str">
        <f>CM83</f>
        <v>slowenien</v>
      </c>
      <c r="CM96" s="15" t="str">
        <f>CL87</f>
        <v>italien</v>
      </c>
      <c r="CN96" s="1"/>
      <c r="CO96" s="5">
        <v>2</v>
      </c>
      <c r="CP96" s="5" t="s">
        <v>18</v>
      </c>
      <c r="CQ96" s="5">
        <v>4</v>
      </c>
      <c r="CR96" s="9">
        <f>IF(AND($C96=CL96,$E96=CM96),5,IF(OR($C96=CL96,$C96=CM96,$E96=CL96,$E96=CM96),3,0))+IF(OR(AND($G96&gt;$I96,CO96&gt;CQ96),AND($G96&lt;$I96,CO96&lt;CQ96),AND($G96=$I96,CO96=CQ96)),1,0)</f>
        <v>0</v>
      </c>
      <c r="CS96" s="1"/>
      <c r="CT96" s="15" t="str">
        <f>CT83</f>
        <v>irland</v>
      </c>
      <c r="CU96" s="15" t="str">
        <f>CT87</f>
        <v>italien</v>
      </c>
      <c r="CV96" s="1"/>
      <c r="CW96" s="5">
        <v>0</v>
      </c>
      <c r="CX96" s="5" t="s">
        <v>18</v>
      </c>
      <c r="CY96" s="5">
        <v>9</v>
      </c>
      <c r="CZ96" s="9">
        <f>IF(AND($C96=CT96,$E96=CU96),5,IF(OR($C96=CT96,$C96=CU96,$E96=CT96,$E96=CU96),3,0))+IF(OR(AND($G96&gt;$I96,CW96&gt;CY96),AND($G96&lt;$I96,CW96&lt;CY96),AND($G96=$I96,CW96=CY96)),1,0)</f>
        <v>0</v>
      </c>
      <c r="DA96" s="1"/>
      <c r="DB96" s="15" t="str">
        <f>DB83</f>
        <v>brd</v>
      </c>
      <c r="DC96" s="14" t="s">
        <v>117</v>
      </c>
      <c r="DD96" s="1"/>
      <c r="DE96" s="5">
        <v>0</v>
      </c>
      <c r="DF96" s="5" t="s">
        <v>18</v>
      </c>
      <c r="DG96" s="5">
        <v>2</v>
      </c>
      <c r="DH96" s="9">
        <f>IF(AND($C96=DB96,$E96=DC96),5,IF(OR($C96=DB96,$C96=DC96,$E96=DB96,$E96=DC96),3,0))+IF(OR(AND($G96&gt;$I96,DE96&gt;DG96),AND($G96&lt;$I96,DE96&lt;DG96),AND($G96=$I96,DE96=DG96)),1,0)</f>
        <v>3</v>
      </c>
      <c r="DI96" s="1"/>
      <c r="DJ96" s="15" t="str">
        <f>DJ83</f>
        <v>brd</v>
      </c>
      <c r="DK96" s="15" t="str">
        <f>DJ87</f>
        <v>mexcio</v>
      </c>
      <c r="DL96" s="1"/>
      <c r="DM96" s="5">
        <v>7</v>
      </c>
      <c r="DN96" s="5" t="s">
        <v>18</v>
      </c>
      <c r="DO96" s="5">
        <v>5</v>
      </c>
      <c r="DP96" s="9">
        <f>IF(AND($C96=DJ96,$E96=DK96),5,IF(OR($C96=DJ96,$C96=DK96,$E96=DJ96,$E96=DK96),3,0))+IF(OR(AND($G96&gt;$I96,DM96&gt;DO96),AND($G96&lt;$I96,DM96&lt;DO96),AND($G96=$I96,DM96=DO96)),1,0)</f>
        <v>4</v>
      </c>
      <c r="DQ96" s="1"/>
      <c r="DR96" s="15" t="str">
        <f>DR83</f>
        <v>brd</v>
      </c>
      <c r="DS96" s="15" t="str">
        <f>DR87</f>
        <v>italien</v>
      </c>
      <c r="DT96" s="1"/>
      <c r="DU96" s="5">
        <v>6</v>
      </c>
      <c r="DV96" s="5" t="s">
        <v>18</v>
      </c>
      <c r="DW96" s="5">
        <v>4</v>
      </c>
      <c r="DX96" s="9">
        <f>IF(AND($C96=DR96,$E96=DS96),5,IF(OR($C96=DR96,$C96=DS96,$E96=DR96,$E96=DS96),3,0))+IF(OR(AND($G96&gt;$I96,DU96&gt;DW96),AND($G96&lt;$I96,DU96&lt;DW96),AND($G96=$I96,DU96=DW96)),1,0)</f>
        <v>4</v>
      </c>
      <c r="DY96" s="1"/>
      <c r="DZ96" s="15" t="str">
        <f>DZ83</f>
        <v>irland</v>
      </c>
      <c r="EA96" s="15" t="str">
        <f>DZ87</f>
        <v>kroatien</v>
      </c>
      <c r="EB96" s="1"/>
      <c r="EC96" s="5">
        <v>4</v>
      </c>
      <c r="ED96" s="5" t="s">
        <v>18</v>
      </c>
      <c r="EE96" s="5">
        <v>2</v>
      </c>
      <c r="EF96" s="9">
        <f>IF(AND($C96=DZ96,$E96=EA96),5,IF(OR($C96=DZ96,$C96=EA96,$E96=DZ96,$E96=EA96),3,0))+IF(OR(AND($G96&gt;$I96,EC96&gt;EE96),AND($G96&lt;$I96,EC96&lt;EE96),AND($G96=$I96,EC96=EE96)),1,0)</f>
        <v>1</v>
      </c>
      <c r="EG96" s="1"/>
      <c r="EH96" s="14" t="s">
        <v>91</v>
      </c>
      <c r="EI96" s="14" t="s">
        <v>117</v>
      </c>
      <c r="EJ96" s="1"/>
      <c r="EK96" s="5">
        <v>0</v>
      </c>
      <c r="EL96" s="5" t="s">
        <v>18</v>
      </c>
      <c r="EM96" s="5">
        <v>1</v>
      </c>
      <c r="EN96" s="9">
        <f>IF(AND($C96=EH96,$E96=EI96),5,IF(OR($C96=EH96,$C96=EI96,$E96=EH96,$E96=EI96),3,0))+IF(OR(AND($G96&gt;$I96,EK96&gt;EM96),AND($G96&lt;$I96,EK96&lt;EM96),AND($G96=$I96,EK96=EM96)),1,0)</f>
        <v>3</v>
      </c>
      <c r="EO96" s="1"/>
      <c r="EP96" s="14" t="s">
        <v>92</v>
      </c>
      <c r="EQ96" s="14" t="s">
        <v>117</v>
      </c>
      <c r="ER96" s="1"/>
      <c r="ES96" s="5">
        <v>0</v>
      </c>
      <c r="ET96" s="5" t="s">
        <v>18</v>
      </c>
      <c r="EU96" s="5">
        <v>1</v>
      </c>
      <c r="EV96" s="9">
        <f>IF(AND($C96=EP96,$E96=EQ96),5,IF(OR($C96=EP96,$C96=EQ96,$E96=EP96,$E96=EQ96),3,0))+IF(OR(AND($G96&gt;$I96,ES96&gt;EU96),AND($G96&lt;$I96,ES96&lt;EU96),AND($G96=$I96,ES96=EU96)),1,0)</f>
        <v>0</v>
      </c>
      <c r="EW96" s="1"/>
      <c r="EX96" s="15" t="str">
        <f>EX83</f>
        <v>BRD</v>
      </c>
      <c r="EY96" s="15" t="str">
        <f>EX87</f>
        <v>Mexico</v>
      </c>
      <c r="EZ96" s="1"/>
      <c r="FA96" s="5">
        <f ca="1">IF($A$117="",0,INT(RAND()*10))</f>
        <v>9</v>
      </c>
      <c r="FB96" s="5" t="s">
        <v>18</v>
      </c>
      <c r="FC96" s="5">
        <f ca="1">IF($A$117="",0,INT(RAND()*10))</f>
        <v>4</v>
      </c>
      <c r="FD96" s="9">
        <f>IF(AND($C96=EX96,$E96=EY96),5,IF(OR($C96=EX96,$C96=EY96,$E96=EX96,$E96=EY96),3,0))+IF(OR(AND($G96&gt;$I96,FA96&gt;FC96),AND($G96&lt;$I96,FA96&lt;FC96),AND($G96=$I96,FA96=FC96)),1,0)</f>
        <v>4</v>
      </c>
      <c r="FE96" s="1"/>
      <c r="FF96" s="15" t="str">
        <f>FF83</f>
        <v>BRD</v>
      </c>
      <c r="FG96" s="15" t="str">
        <f>FF87</f>
        <v>Mexico</v>
      </c>
      <c r="FH96" s="1"/>
      <c r="FI96" s="5">
        <f ca="1">IF($A$117="",0,INT(RAND()*10))</f>
        <v>7</v>
      </c>
      <c r="FJ96" s="5" t="s">
        <v>18</v>
      </c>
      <c r="FK96" s="5">
        <f ca="1">IF($A$117="",0,INT(RAND()*10))</f>
        <v>7</v>
      </c>
      <c r="FL96" s="9">
        <f>IF(AND($C96=FF96,$E96=FG96),5,IF(OR($C96=FF96,$C96=FG96,$E96=FF96,$E96=FG96),3,0))+IF(OR(AND($G96&gt;$I96,FI96&gt;FK96),AND($G96&lt;$I96,FI96&lt;FK96),AND($G96=$I96,FI96=FK96)),1,0)</f>
        <v>3</v>
      </c>
      <c r="FM96" s="1"/>
      <c r="FN96" s="15" t="str">
        <f>C96</f>
        <v>BRD</v>
      </c>
      <c r="FO96" s="15" t="str">
        <f>E96</f>
        <v>USA</v>
      </c>
      <c r="FP96" s="1"/>
      <c r="FQ96" s="5">
        <f t="shared" si="406"/>
        <v>1</v>
      </c>
      <c r="FR96" s="5" t="s">
        <v>18</v>
      </c>
      <c r="FS96" s="5">
        <f t="shared" si="407"/>
        <v>0</v>
      </c>
      <c r="FT96" s="9">
        <f>IF(AND($C96=FN96,$E96=FO96),5,IF(OR($C96=FN96,$C96=FO96,$E96=FN96,$E96=FO96),3,0))+IF(OR(AND($G96&gt;$I96,FQ96&gt;FS96),AND($G96&lt;$I96,FQ96&lt;FS96),AND($G96=$I96,FQ96=FS96)),1,0)</f>
        <v>6</v>
      </c>
    </row>
    <row r="97" spans="1:176" ht="13.5">
      <c r="A97" s="7">
        <v>37429.354166666664</v>
      </c>
      <c r="B97" s="4" t="s">
        <v>42</v>
      </c>
      <c r="C97" s="3" t="str">
        <f>L86</f>
        <v>Spanien</v>
      </c>
      <c r="D97" s="3" t="s">
        <v>17</v>
      </c>
      <c r="E97" s="3" t="str">
        <f>L90</f>
        <v>Südkorea</v>
      </c>
      <c r="F97" s="1"/>
      <c r="G97" s="33">
        <v>3</v>
      </c>
      <c r="H97" s="33" t="s">
        <v>18</v>
      </c>
      <c r="I97" s="33">
        <v>5</v>
      </c>
      <c r="J97" s="11" t="s">
        <v>19</v>
      </c>
      <c r="K97" s="1"/>
      <c r="L97" s="3" t="str">
        <f t="shared" si="487"/>
        <v>Südkorea</v>
      </c>
      <c r="M97" s="1" t="str">
        <f>O86</f>
        <v>A4</v>
      </c>
      <c r="N97" s="1" t="str">
        <f>O90</f>
        <v>A8</v>
      </c>
      <c r="O97" s="1" t="s">
        <v>153</v>
      </c>
      <c r="P97" s="1"/>
      <c r="Q97" s="1"/>
      <c r="R97" s="1"/>
      <c r="S97" s="1"/>
      <c r="T97" s="1"/>
      <c r="U97" s="1"/>
      <c r="V97" s="1"/>
      <c r="AC97" s="3"/>
      <c r="AD97" s="11"/>
      <c r="AE97" s="1"/>
      <c r="AF97" s="1"/>
      <c r="AG97" s="15" t="s">
        <v>92</v>
      </c>
      <c r="AH97" s="14" t="s">
        <v>75</v>
      </c>
      <c r="AI97" s="1"/>
      <c r="AJ97" s="5">
        <v>0</v>
      </c>
      <c r="AK97" s="5" t="s">
        <v>18</v>
      </c>
      <c r="AL97" s="5">
        <v>2</v>
      </c>
      <c r="AM97" s="9">
        <f>IF(AND($C97=AG97,$E97=AH97),5,IF(OR($C97=AG97,$C97=AH97,$E97=AG97,$E97=AH97),3,0))+IF(OR(AND($G97&gt;$I97,AJ97&gt;AL97),AND($G97&lt;$I97,AJ97&lt;AL97),AND($G97=$I97,AJ97=AL97)),1,0)</f>
        <v>1</v>
      </c>
      <c r="AN97" s="23" t="s">
        <v>154</v>
      </c>
      <c r="AO97" s="1"/>
      <c r="AP97" s="15" t="s">
        <v>85</v>
      </c>
      <c r="AQ97" s="15" t="s">
        <v>71</v>
      </c>
      <c r="AR97" s="1"/>
      <c r="AS97" s="5">
        <v>0</v>
      </c>
      <c r="AT97" s="5" t="s">
        <v>18</v>
      </c>
      <c r="AU97" s="5">
        <v>2</v>
      </c>
      <c r="AV97" s="9">
        <f>IF(AND($C97=AP97,$E97=AQ97),5,IF(OR($C97=AP97,$C97=AQ97,$E97=AP97,$E97=AQ97),3,0))+IF(OR(AND($G97&gt;$I97,AS97&gt;AU97),AND($G97&lt;$I97,AS97&lt;AU97),AND($G97=$I97,AS97=AU97)),1,0)</f>
        <v>1</v>
      </c>
      <c r="AW97" s="1"/>
      <c r="AX97" s="14" t="s">
        <v>41</v>
      </c>
      <c r="AY97" s="14" t="s">
        <v>71</v>
      </c>
      <c r="AZ97" s="1"/>
      <c r="BA97" s="5">
        <v>3</v>
      </c>
      <c r="BB97" s="5" t="s">
        <v>18</v>
      </c>
      <c r="BC97" s="5">
        <v>1</v>
      </c>
      <c r="BD97" s="9">
        <f>IF(AND($C97=AX97,$E97=AY97),5,IF(OR($C97=AX97,$C97=AY97,$E97=AX97,$E97=AY97),3,0))+IF(OR(AND($G97&gt;$I97,BA97&gt;BC97),AND($G97&lt;$I97,BA97&lt;BC97),AND($G97=$I97,BA97=BC97)),1,0)</f>
        <v>3</v>
      </c>
      <c r="BE97" s="1"/>
      <c r="BF97" s="15" t="s">
        <v>41</v>
      </c>
      <c r="BG97" s="15" t="s">
        <v>110</v>
      </c>
      <c r="BH97" s="1"/>
      <c r="BI97" s="5">
        <v>2</v>
      </c>
      <c r="BJ97" s="5" t="s">
        <v>18</v>
      </c>
      <c r="BK97" s="5">
        <v>3</v>
      </c>
      <c r="BL97" s="9">
        <f>IF(AND($C97=BF97,$E97=BG97),5,IF(OR($C97=BF97,$C97=BG97,$E97=BF97,$E97=BG97),3,0))+IF(OR(AND($G97&gt;$I97,BI97&gt;BK97),AND($G97&lt;$I97,BI97&lt;BK97),AND($G97=$I97,BI97=BK97)),1,0)</f>
        <v>4</v>
      </c>
      <c r="BM97" s="1"/>
      <c r="BN97" s="15" t="str">
        <f>BN86</f>
        <v>südafrika</v>
      </c>
      <c r="BO97" s="15" t="str">
        <f>BN90</f>
        <v>südkorea</v>
      </c>
      <c r="BP97" s="1"/>
      <c r="BQ97" s="5">
        <v>1</v>
      </c>
      <c r="BR97" s="5" t="s">
        <v>18</v>
      </c>
      <c r="BS97" s="5">
        <v>2</v>
      </c>
      <c r="BT97" s="9">
        <f>IF(AND($C97=BN97,$E97=BO97),5,IF(OR($C97=BN97,$C97=BO97,$E97=BN97,$E97=BO97),3,0))+IF(OR(AND($G97&gt;$I97,BQ97&gt;BS97),AND($G97&lt;$I97,BQ97&lt;BS97),AND($G97=$I97,BQ97=BS97)),1,0)</f>
        <v>4</v>
      </c>
      <c r="BU97" s="1"/>
      <c r="BV97" s="15" t="str">
        <f>BV86</f>
        <v>paraguay</v>
      </c>
      <c r="BW97" s="15" t="str">
        <f>BV90</f>
        <v>polen</v>
      </c>
      <c r="BX97" s="1"/>
      <c r="BY97" s="5">
        <v>1</v>
      </c>
      <c r="BZ97" s="5" t="s">
        <v>18</v>
      </c>
      <c r="CA97" s="5">
        <v>3</v>
      </c>
      <c r="CB97" s="9">
        <f>IF(AND($C97=BV97,$E97=BW97),5,IF(OR($C97=BV97,$C97=BW97,$E97=BV97,$E97=BW97),3,0))+IF(OR(AND($G97&gt;$I97,BY97&gt;CA97),AND($G97&lt;$I97,BY97&lt;CA97),AND($G97=$I97,BY97=CA97)),1,0)</f>
        <v>1</v>
      </c>
      <c r="CC97" s="1"/>
      <c r="CD97" s="15" t="str">
        <f>CE86</f>
        <v>kamerun</v>
      </c>
      <c r="CE97" s="15" t="str">
        <f>CD90</f>
        <v>usa</v>
      </c>
      <c r="CF97" s="1"/>
      <c r="CG97" s="5">
        <v>5</v>
      </c>
      <c r="CH97" s="5" t="s">
        <v>18</v>
      </c>
      <c r="CI97" s="5">
        <v>3</v>
      </c>
      <c r="CJ97" s="9">
        <f>IF(AND($C97=CD97,$E97=CE97),5,IF(OR($C97=CD97,$C97=CE97,$E97=CD97,$E97=CE97),3,0))+IF(OR(AND($G97&gt;$I97,CG97&gt;CI97),AND($G97&lt;$I97,CG97&lt;CI97),AND($G97=$I97,CG97=CI97)),1,0)</f>
        <v>0</v>
      </c>
      <c r="CK97" s="1"/>
      <c r="CL97" s="15" t="str">
        <f>CM86</f>
        <v>irland</v>
      </c>
      <c r="CM97" s="15" t="str">
        <f>CL90</f>
        <v>portugal</v>
      </c>
      <c r="CN97" s="1"/>
      <c r="CO97" s="5">
        <v>3</v>
      </c>
      <c r="CP97" s="5" t="s">
        <v>18</v>
      </c>
      <c r="CQ97" s="5">
        <v>7</v>
      </c>
      <c r="CR97" s="9">
        <f>IF(AND($C97=CL97,$E97=CM97),5,IF(OR($C97=CL97,$C97=CM97,$E97=CL97,$E97=CM97),3,0))+IF(OR(AND($G97&gt;$I97,CO97&gt;CQ97),AND($G97&lt;$I97,CO97&lt;CQ97),AND($G97=$I97,CO97=CQ97)),1,0)</f>
        <v>1</v>
      </c>
      <c r="CS97" s="1"/>
      <c r="CT97" s="15" t="str">
        <f>CU86</f>
        <v>brd</v>
      </c>
      <c r="CU97" s="15" t="str">
        <f>CT90</f>
        <v>portugal</v>
      </c>
      <c r="CV97" s="1"/>
      <c r="CW97" s="5">
        <v>6</v>
      </c>
      <c r="CX97" s="5" t="s">
        <v>18</v>
      </c>
      <c r="CY97" s="5">
        <v>8</v>
      </c>
      <c r="CZ97" s="9">
        <f>IF(AND($C97=CT97,$E97=CU97),5,IF(OR($C97=CT97,$C97=CU97,$E97=CT97,$E97=CU97),3,0))+IF(OR(AND($G97&gt;$I97,CW97&gt;CY97),AND($G97&lt;$I97,CW97&lt;CY97),AND($G97=$I97,CW97=CY97)),1,0)</f>
        <v>1</v>
      </c>
      <c r="DA97" s="1"/>
      <c r="DB97" s="15" t="str">
        <f>DB86</f>
        <v>spanien</v>
      </c>
      <c r="DC97" s="15" t="str">
        <f>DB90</f>
        <v>südkorea</v>
      </c>
      <c r="DD97" s="1"/>
      <c r="DE97" s="5">
        <v>3</v>
      </c>
      <c r="DF97" s="5" t="s">
        <v>18</v>
      </c>
      <c r="DG97" s="5">
        <v>1</v>
      </c>
      <c r="DH97" s="9">
        <f>IF(AND($C97=DB97,$E97=DC97),5,IF(OR($C97=DB97,$C97=DC97,$E97=DB97,$E97=DC97),3,0))+IF(OR(AND($G97&gt;$I97,DE97&gt;DG97),AND($G97&lt;$I97,DE97&lt;DG97),AND($G97=$I97,DE97=DG97)),1,0)</f>
        <v>5</v>
      </c>
      <c r="DI97" s="1"/>
      <c r="DJ97" s="15" t="str">
        <f>DJ86</f>
        <v>paraguay</v>
      </c>
      <c r="DK97" s="15" t="str">
        <f>DK90</f>
        <v>italien</v>
      </c>
      <c r="DL97" s="1"/>
      <c r="DM97" s="5">
        <v>0</v>
      </c>
      <c r="DN97" s="5" t="s">
        <v>18</v>
      </c>
      <c r="DO97" s="5">
        <v>1</v>
      </c>
      <c r="DP97" s="9">
        <f>IF(AND($C97=DJ97,$E97=DK97),5,IF(OR($C97=DJ97,$C97=DK97,$E97=DJ97,$E97=DK97),3,0))+IF(OR(AND($G97&gt;$I97,DM97&gt;DO97),AND($G97&lt;$I97,DM97&lt;DO97),AND($G97=$I97,DM97=DO97)),1,0)</f>
        <v>1</v>
      </c>
      <c r="DQ97" s="1"/>
      <c r="DR97" s="15" t="str">
        <f>DR86</f>
        <v>spanien</v>
      </c>
      <c r="DS97" s="15" t="str">
        <f>DS90</f>
        <v>kroatien</v>
      </c>
      <c r="DT97" s="1"/>
      <c r="DU97" s="5">
        <v>9</v>
      </c>
      <c r="DV97" s="5" t="s">
        <v>18</v>
      </c>
      <c r="DW97" s="5">
        <v>0</v>
      </c>
      <c r="DX97" s="9">
        <f>IF(AND($C97=DR97,$E97=DS97),5,IF(OR($C97=DR97,$C97=DS97,$E97=DR97,$E97=DS97),3,0))+IF(OR(AND($G97&gt;$I97,DU97&gt;DW97),AND($G97&lt;$I97,DU97&lt;DW97),AND($G97=$I97,DU97=DW97)),1,0)</f>
        <v>3</v>
      </c>
      <c r="DY97" s="1"/>
      <c r="DZ97" s="15" t="str">
        <f>DZ86</f>
        <v>slowenien</v>
      </c>
      <c r="EA97" s="15" t="str">
        <f>EA90</f>
        <v>equador</v>
      </c>
      <c r="EB97" s="1"/>
      <c r="EC97" s="5">
        <v>7</v>
      </c>
      <c r="ED97" s="5" t="s">
        <v>18</v>
      </c>
      <c r="EE97" s="5">
        <v>3</v>
      </c>
      <c r="EF97" s="9">
        <f>IF(AND($C97=DZ97,$E97=EA97),5,IF(OR($C97=DZ97,$C97=EA97,$E97=DZ97,$E97=EA97),3,0))+IF(OR(AND($G97&gt;$I97,EC97&gt;EE97),AND($G97&lt;$I97,EC97&lt;EE97),AND($G97=$I97,EC97=EE97)),1,0)</f>
        <v>0</v>
      </c>
      <c r="EG97" s="1"/>
      <c r="EH97" s="14" t="s">
        <v>92</v>
      </c>
      <c r="EI97" s="14" t="s">
        <v>75</v>
      </c>
      <c r="EJ97" s="1"/>
      <c r="EK97" s="5">
        <v>1</v>
      </c>
      <c r="EL97" s="5" t="s">
        <v>18</v>
      </c>
      <c r="EM97" s="5">
        <v>3</v>
      </c>
      <c r="EN97" s="9">
        <f>IF(AND($C97=EH97,$E97=EI97),5,IF(OR($C97=EH97,$C97=EI97,$E97=EH97,$E97=EI97),3,0))+IF(OR(AND($G97&gt;$I97,EK97&gt;EM97),AND($G97&lt;$I97,EK97&lt;EM97),AND($G97=$I97,EK97=EM97)),1,0)</f>
        <v>1</v>
      </c>
      <c r="EO97" s="1"/>
      <c r="EP97" s="14" t="s">
        <v>91</v>
      </c>
      <c r="EQ97" s="14" t="s">
        <v>75</v>
      </c>
      <c r="ER97" s="1"/>
      <c r="ES97" s="5">
        <v>1</v>
      </c>
      <c r="ET97" s="5" t="s">
        <v>18</v>
      </c>
      <c r="EU97" s="5">
        <v>2</v>
      </c>
      <c r="EV97" s="9">
        <f>IF(AND($C97=EP97,$E97=EQ97),5,IF(OR($C97=EP97,$C97=EQ97,$E97=EP97,$E97=EQ97),3,0))+IF(OR(AND($G97&gt;$I97,ES97&gt;EU97),AND($G97&lt;$I97,ES97&lt;EU97),AND($G97=$I97,ES97=EU97)),1,0)</f>
        <v>1</v>
      </c>
      <c r="EW97" s="1"/>
      <c r="EX97" s="15" t="str">
        <f>EX86</f>
        <v>Spanien</v>
      </c>
      <c r="EY97" s="15" t="str">
        <f>EX90</f>
        <v>Südkorea</v>
      </c>
      <c r="EZ97" s="1"/>
      <c r="FA97" s="5">
        <f ca="1">IF($A$117="",0,INT(RAND()*10))</f>
        <v>8</v>
      </c>
      <c r="FB97" s="5" t="s">
        <v>18</v>
      </c>
      <c r="FC97" s="5">
        <f ca="1">IF($A$117="",0,INT(RAND()*10))</f>
        <v>8</v>
      </c>
      <c r="FD97" s="9">
        <f>IF(AND($C97=EX97,$E97=EY97),5,IF(OR($C97=EX97,$C97=EY97,$E97=EX97,$E97=EY97),3,0))+IF(OR(AND($G97&gt;$I97,FA97&gt;FC97),AND($G97&lt;$I97,FA97&lt;FC97),AND($G97=$I97,FA97=FC97)),1,0)</f>
        <v>5</v>
      </c>
      <c r="FE97" s="1"/>
      <c r="FF97" s="15" t="str">
        <f>FF86</f>
        <v>Spanien</v>
      </c>
      <c r="FG97" s="15" t="str">
        <f>FF90</f>
        <v>Südkorea</v>
      </c>
      <c r="FH97" s="1"/>
      <c r="FI97" s="5">
        <f ca="1">IF($A$117="",0,INT(RAND()*10))</f>
        <v>4</v>
      </c>
      <c r="FJ97" s="5" t="s">
        <v>18</v>
      </c>
      <c r="FK97" s="5">
        <f ca="1">IF($A$117="",0,INT(RAND()*10))</f>
        <v>6</v>
      </c>
      <c r="FL97" s="9">
        <f>IF(AND($C97=FF97,$E97=FG97),5,IF(OR($C97=FF97,$C97=FG97,$E97=FF97,$E97=FG97),3,0))+IF(OR(AND($G97&gt;$I97,FI97&gt;FK97),AND($G97&lt;$I97,FI97&lt;FK97),AND($G97=$I97,FI97=FK97)),1,0)</f>
        <v>6</v>
      </c>
      <c r="FM97" s="1"/>
      <c r="FN97" s="15" t="str">
        <f>C97</f>
        <v>Spanien</v>
      </c>
      <c r="FO97" s="15" t="str">
        <f>E97</f>
        <v>Südkorea</v>
      </c>
      <c r="FP97" s="1"/>
      <c r="FQ97" s="5">
        <f t="shared" si="406"/>
        <v>3</v>
      </c>
      <c r="FR97" s="5" t="s">
        <v>18</v>
      </c>
      <c r="FS97" s="5">
        <f t="shared" si="407"/>
        <v>5</v>
      </c>
      <c r="FT97" s="9">
        <f>IF(AND($C97=FN97,$E97=FO97),5,IF(OR($C97=FN97,$C97=FO97,$E97=FN97,$E97=FO97),3,0))+IF(OR(AND($G97&gt;$I97,FQ97&gt;FS97),AND($G97&lt;$I97,FQ97&lt;FS97),AND($G97=$I97,FQ97=FS97)),1,0)</f>
        <v>6</v>
      </c>
    </row>
    <row r="98" spans="1:176" ht="13.5">
      <c r="A98" s="7">
        <v>37429.5625</v>
      </c>
      <c r="B98" s="4" t="s">
        <v>103</v>
      </c>
      <c r="C98" s="3" t="str">
        <f>L85</f>
        <v>Senegal</v>
      </c>
      <c r="D98" s="3" t="s">
        <v>17</v>
      </c>
      <c r="E98" s="3" t="str">
        <f>L89</f>
        <v>Türkei</v>
      </c>
      <c r="F98" s="1"/>
      <c r="G98" s="33">
        <v>0</v>
      </c>
      <c r="H98" s="33" t="s">
        <v>18</v>
      </c>
      <c r="I98" s="33">
        <v>1</v>
      </c>
      <c r="J98" s="11" t="s">
        <v>19</v>
      </c>
      <c r="K98" s="1"/>
      <c r="L98" s="3" t="str">
        <f t="shared" si="487"/>
        <v>Türkei</v>
      </c>
      <c r="M98" s="1" t="str">
        <f>O85</f>
        <v>A3</v>
      </c>
      <c r="N98" s="1" t="str">
        <f>O89</f>
        <v>A7</v>
      </c>
      <c r="O98" s="1" t="s">
        <v>155</v>
      </c>
      <c r="P98" s="1"/>
      <c r="Q98" s="1"/>
      <c r="R98" s="1"/>
      <c r="S98" s="1"/>
      <c r="T98" s="1"/>
      <c r="U98" s="1"/>
      <c r="V98" s="1"/>
      <c r="AC98" s="3"/>
      <c r="AD98" s="11"/>
      <c r="AE98" s="1"/>
      <c r="AF98" s="1"/>
      <c r="AG98" s="14" t="s">
        <v>107</v>
      </c>
      <c r="AH98" s="14" t="s">
        <v>129</v>
      </c>
      <c r="AI98" s="1"/>
      <c r="AJ98" s="5">
        <v>3</v>
      </c>
      <c r="AK98" s="5" t="s">
        <v>18</v>
      </c>
      <c r="AL98" s="5">
        <v>1</v>
      </c>
      <c r="AM98" s="9">
        <f>IF(AND($C98=AG98,$E98=AH98),5,IF(OR($C98=AG98,$C98=AH98,$E98=AG98,$E98=AH98),3,0))+IF(OR(AND($G98&gt;$I98,AJ98&gt;AL98),AND($G98&lt;$I98,AJ98&lt;AL98),AND($G98=$I98,AJ98=AL98)),1,0)</f>
        <v>0</v>
      </c>
      <c r="AN98" s="24" t="s">
        <v>143</v>
      </c>
      <c r="AO98" s="1"/>
      <c r="AP98" s="15" t="s">
        <v>25</v>
      </c>
      <c r="AQ98" s="15" t="s">
        <v>58</v>
      </c>
      <c r="AR98" s="1"/>
      <c r="AS98" s="5">
        <v>1</v>
      </c>
      <c r="AT98" s="5" t="s">
        <v>18</v>
      </c>
      <c r="AU98" s="5">
        <v>0</v>
      </c>
      <c r="AV98" s="9">
        <f>IF(AND($C98=AP98,$E98=AQ98),5,IF(OR($C98=AP98,$C98=AQ98,$E98=AP98,$E98=AQ98),3,0))+IF(OR(AND($G98&gt;$I98,AS98&gt;AU98),AND($G98&lt;$I98,AS98&lt;AU98),AND($G98=$I98,AS98=AU98)),1,0)</f>
        <v>3</v>
      </c>
      <c r="AW98" s="1"/>
      <c r="AX98" s="14" t="s">
        <v>96</v>
      </c>
      <c r="AY98" s="14" t="s">
        <v>124</v>
      </c>
      <c r="AZ98" s="1"/>
      <c r="BA98" s="5">
        <v>2</v>
      </c>
      <c r="BB98" s="5" t="s">
        <v>18</v>
      </c>
      <c r="BC98" s="5">
        <v>1</v>
      </c>
      <c r="BD98" s="9">
        <f>IF(AND($C98=AX98,$E98=AY98),5,IF(OR($C98=AX98,$C98=AY98,$E98=AX98,$E98=AY98),3,0))+IF(OR(AND($G98&gt;$I98,BA98&gt;BC98),AND($G98&lt;$I98,BA98&lt;BC98),AND($G98=$I98,BA98=BC98)),1,0)</f>
        <v>0</v>
      </c>
      <c r="BE98" s="1"/>
      <c r="BF98" s="15" t="s">
        <v>15</v>
      </c>
      <c r="BG98" s="15" t="s">
        <v>58</v>
      </c>
      <c r="BH98" s="1"/>
      <c r="BI98" s="5">
        <v>5</v>
      </c>
      <c r="BJ98" s="5" t="s">
        <v>18</v>
      </c>
      <c r="BK98" s="5">
        <v>2</v>
      </c>
      <c r="BL98" s="9">
        <f>IF(AND($C98=BF98,$E98=BG98),5,IF(OR($C98=BF98,$C98=BG98,$E98=BF98,$E98=BG98),3,0))+IF(OR(AND($G98&gt;$I98,BI98&gt;BK98),AND($G98&lt;$I98,BI98&lt;BK98),AND($G98=$I98,BI98=BK98)),1,0)</f>
        <v>3</v>
      </c>
      <c r="BM98" s="1"/>
      <c r="BN98" s="15" t="str">
        <f>BN85</f>
        <v>nigeria</v>
      </c>
      <c r="BO98" s="15" t="str">
        <f>BN89</f>
        <v>tunesien</v>
      </c>
      <c r="BP98" s="1"/>
      <c r="BQ98" s="5">
        <v>6</v>
      </c>
      <c r="BR98" s="5" t="s">
        <v>18</v>
      </c>
      <c r="BS98" s="5">
        <v>4</v>
      </c>
      <c r="BT98" s="9">
        <f>IF(AND($C98=BN98,$E98=BO98),5,IF(OR($C98=BN98,$C98=BO98,$E98=BN98,$E98=BO98),3,0))+IF(OR(AND($G98&gt;$I98,BQ98&gt;BS98),AND($G98&lt;$I98,BQ98&lt;BS98),AND($G98=$I98,BQ98=BS98)),1,0)</f>
        <v>0</v>
      </c>
      <c r="BU98" s="1"/>
      <c r="BV98" s="15" t="str">
        <f>BW85</f>
        <v>uruguay</v>
      </c>
      <c r="BW98" s="15" t="str">
        <f>BV89</f>
        <v>belgien</v>
      </c>
      <c r="BX98" s="1"/>
      <c r="BY98" s="5">
        <v>2</v>
      </c>
      <c r="BZ98" s="5" t="s">
        <v>18</v>
      </c>
      <c r="CA98" s="5">
        <v>6</v>
      </c>
      <c r="CB98" s="9">
        <f>IF(AND($C98=BV98,$E98=BW98),5,IF(OR($C98=BV98,$C98=BW98,$E98=BV98,$E98=BW98),3,0))+IF(OR(AND($G98&gt;$I98,BY98&gt;CA98),AND($G98&lt;$I98,BY98&lt;CA98),AND($G98=$I98,BY98=CA98)),1,0)</f>
        <v>1</v>
      </c>
      <c r="CC98" s="1"/>
      <c r="CD98" s="15" t="str">
        <f>CE85</f>
        <v>uruguay</v>
      </c>
      <c r="CE98" s="15" t="str">
        <f>CD89</f>
        <v>tunesien</v>
      </c>
      <c r="CF98" s="1"/>
      <c r="CG98" s="5">
        <v>0</v>
      </c>
      <c r="CH98" s="5" t="s">
        <v>18</v>
      </c>
      <c r="CI98" s="5">
        <v>6</v>
      </c>
      <c r="CJ98" s="9">
        <f>IF(AND($C98=CD98,$E98=CE98),5,IF(OR($C98=CD98,$C98=CE98,$E98=CD98,$E98=CE98),3,0))+IF(OR(AND($G98&gt;$I98,CG98&gt;CI98),AND($G98&lt;$I98,CG98&lt;CI98),AND($G98=$I98,CG98=CI98)),1,0)</f>
        <v>1</v>
      </c>
      <c r="CK98" s="1"/>
      <c r="CL98" s="15" t="str">
        <f>CM85</f>
        <v>frankreich</v>
      </c>
      <c r="CM98" s="15" t="str">
        <f>CL89</f>
        <v>japan</v>
      </c>
      <c r="CN98" s="1"/>
      <c r="CO98" s="5">
        <v>9</v>
      </c>
      <c r="CP98" s="5" t="s">
        <v>18</v>
      </c>
      <c r="CQ98" s="5">
        <v>4</v>
      </c>
      <c r="CR98" s="9">
        <f>IF(AND($C98=CL98,$E98=CM98),5,IF(OR($C98=CL98,$C98=CM98,$E98=CL98,$E98=CM98),3,0))+IF(OR(AND($G98&gt;$I98,CO98&gt;CQ98),AND($G98&lt;$I98,CO98&lt;CQ98),AND($G98=$I98,CO98=CQ98)),1,0)</f>
        <v>0</v>
      </c>
      <c r="CS98" s="1"/>
      <c r="CT98" s="15" t="str">
        <f>CT85</f>
        <v>argentinien</v>
      </c>
      <c r="CU98" s="15" t="str">
        <f>CU89</f>
        <v>türkei</v>
      </c>
      <c r="CV98" s="1"/>
      <c r="CW98" s="5">
        <v>6</v>
      </c>
      <c r="CX98" s="5" t="s">
        <v>18</v>
      </c>
      <c r="CY98" s="5">
        <v>9</v>
      </c>
      <c r="CZ98" s="9">
        <f>IF(AND($C98=CT98,$E98=CU98),5,IF(OR($C98=CT98,$C98=CU98,$E98=CT98,$E98=CU98),3,0))+IF(OR(AND($G98&gt;$I98,CW98&gt;CY98),AND($G98&lt;$I98,CW98&lt;CY98),AND($G98=$I98,CW98=CY98)),1,0)</f>
        <v>4</v>
      </c>
      <c r="DA98" s="1"/>
      <c r="DB98" s="15" t="str">
        <f>DB85</f>
        <v>argentinien</v>
      </c>
      <c r="DC98" s="15" t="str">
        <f>DB89</f>
        <v>japan</v>
      </c>
      <c r="DD98" s="1"/>
      <c r="DE98" s="5">
        <v>9</v>
      </c>
      <c r="DF98" s="5" t="s">
        <v>18</v>
      </c>
      <c r="DG98" s="5">
        <v>1</v>
      </c>
      <c r="DH98" s="9">
        <f>IF(AND($C98=DB98,$E98=DC98),5,IF(OR($C98=DB98,$C98=DC98,$E98=DB98,$E98=DC98),3,0))+IF(OR(AND($G98&gt;$I98,DE98&gt;DG98),AND($G98&lt;$I98,DE98&lt;DG98),AND($G98=$I98,DE98=DG98)),1,0)</f>
        <v>0</v>
      </c>
      <c r="DI98" s="1"/>
      <c r="DJ98" s="15" t="str">
        <f>DJ85</f>
        <v>argentinien</v>
      </c>
      <c r="DK98" s="15" t="str">
        <f>DK89</f>
        <v>türkei</v>
      </c>
      <c r="DL98" s="1"/>
      <c r="DM98" s="5">
        <v>0</v>
      </c>
      <c r="DN98" s="5" t="s">
        <v>18</v>
      </c>
      <c r="DO98" s="5">
        <v>8</v>
      </c>
      <c r="DP98" s="9">
        <f>IF(AND($C98=DJ98,$E98=DK98),5,IF(OR($C98=DJ98,$C98=DK98,$E98=DJ98,$E98=DK98),3,0))+IF(OR(AND($G98&gt;$I98,DM98&gt;DO98),AND($G98&lt;$I98,DM98&lt;DO98),AND($G98=$I98,DM98=DO98)),1,0)</f>
        <v>4</v>
      </c>
      <c r="DQ98" s="1"/>
      <c r="DR98" s="15" t="str">
        <f>DS85</f>
        <v>frankreich</v>
      </c>
      <c r="DS98" s="15" t="str">
        <f>DR89</f>
        <v>russland</v>
      </c>
      <c r="DT98" s="1"/>
      <c r="DU98" s="5">
        <v>4</v>
      </c>
      <c r="DV98" s="5" t="s">
        <v>18</v>
      </c>
      <c r="DW98" s="5">
        <v>2</v>
      </c>
      <c r="DX98" s="9">
        <f>IF(AND($C98=DR98,$E98=DS98),5,IF(OR($C98=DR98,$C98=DS98,$E98=DR98,$E98=DS98),3,0))+IF(OR(AND($G98&gt;$I98,DU98&gt;DW98),AND($G98&lt;$I98,DU98&lt;DW98),AND($G98=$I98,DU98=DW98)),1,0)</f>
        <v>0</v>
      </c>
      <c r="DY98" s="1"/>
      <c r="DZ98" s="15" t="str">
        <f>EA85</f>
        <v>senegal</v>
      </c>
      <c r="EA98" s="15" t="str">
        <f>DZ89</f>
        <v>belgien</v>
      </c>
      <c r="EB98" s="1"/>
      <c r="EC98" s="5">
        <v>0</v>
      </c>
      <c r="ED98" s="5" t="s">
        <v>18</v>
      </c>
      <c r="EE98" s="5">
        <v>8</v>
      </c>
      <c r="EF98" s="9">
        <f>IF(AND($C98=DZ98,$E98=EA98),5,IF(OR($C98=DZ98,$C98=EA98,$E98=DZ98,$E98=EA98),3,0))+IF(OR(AND($G98&gt;$I98,EC98&gt;EE98),AND($G98&lt;$I98,EC98&lt;EE98),AND($G98=$I98,EC98=EE98)),1,0)</f>
        <v>4</v>
      </c>
      <c r="EG98" s="1"/>
      <c r="EH98" s="14" t="s">
        <v>105</v>
      </c>
      <c r="EI98" s="14" t="s">
        <v>65</v>
      </c>
      <c r="EJ98" s="1"/>
      <c r="EK98" s="5">
        <v>2</v>
      </c>
      <c r="EL98" s="5" t="s">
        <v>18</v>
      </c>
      <c r="EM98" s="5">
        <v>0</v>
      </c>
      <c r="EN98" s="9">
        <f>IF(AND($C98=EH98,$E98=EI98),5,IF(OR($C98=EH98,$C98=EI98,$E98=EH98,$E98=EI98),3,0))+IF(OR(AND($G98&gt;$I98,EK98&gt;EM98),AND($G98&lt;$I98,EK98&lt;EM98),AND($G98=$I98,EK98=EM98)),1,0)</f>
        <v>3</v>
      </c>
      <c r="EO98" s="1"/>
      <c r="EP98" s="14" t="s">
        <v>105</v>
      </c>
      <c r="EQ98" s="14" t="s">
        <v>130</v>
      </c>
      <c r="ER98" s="1"/>
      <c r="ES98" s="5">
        <v>2</v>
      </c>
      <c r="ET98" s="5" t="s">
        <v>18</v>
      </c>
      <c r="EU98" s="5">
        <v>1</v>
      </c>
      <c r="EV98" s="9">
        <f>IF(AND($C98=EP98,$E98=EQ98),5,IF(OR($C98=EP98,$C98=EQ98,$E98=EP98,$E98=EQ98),3,0))+IF(OR(AND($G98&gt;$I98,ES98&gt;EU98),AND($G98&lt;$I98,ES98&lt;EU98),AND($G98=$I98,ES98=EU98)),1,0)</f>
        <v>0</v>
      </c>
      <c r="EW98" s="1"/>
      <c r="EX98" s="15" t="str">
        <f>EX85</f>
        <v>Schweden</v>
      </c>
      <c r="EY98" s="15" t="str">
        <f>EX89</f>
        <v>Japan</v>
      </c>
      <c r="EZ98" s="1"/>
      <c r="FA98" s="5">
        <f ca="1">IF($A$117="",0,INT(RAND()*10))</f>
        <v>5</v>
      </c>
      <c r="FB98" s="5" t="s">
        <v>18</v>
      </c>
      <c r="FC98" s="5">
        <f ca="1">IF($A$117="",0,INT(RAND()*10))</f>
        <v>3</v>
      </c>
      <c r="FD98" s="9">
        <f>IF(AND($C98=EX98,$E98=EY98),5,IF(OR($C98=EX98,$C98=EY98,$E98=EX98,$E98=EY98),3,0))+IF(OR(AND($G98&gt;$I98,FA98&gt;FC98),AND($G98&lt;$I98,FA98&lt;FC98),AND($G98=$I98,FA98=FC98)),1,0)</f>
        <v>0</v>
      </c>
      <c r="FE98" s="1"/>
      <c r="FF98" s="15" t="str">
        <f>FF85</f>
        <v>Schweden</v>
      </c>
      <c r="FG98" s="15" t="str">
        <f>FF89</f>
        <v>Japan</v>
      </c>
      <c r="FH98" s="1"/>
      <c r="FI98" s="5">
        <f ca="1">IF($A$117="",0,INT(RAND()*10))</f>
        <v>8</v>
      </c>
      <c r="FJ98" s="5" t="s">
        <v>18</v>
      </c>
      <c r="FK98" s="5">
        <f ca="1">IF($A$117="",0,INT(RAND()*10))</f>
        <v>9</v>
      </c>
      <c r="FL98" s="9">
        <f>IF(AND($C98=FF98,$E98=FG98),5,IF(OR($C98=FF98,$C98=FG98,$E98=FF98,$E98=FG98),3,0))+IF(OR(AND($G98&gt;$I98,FI98&gt;FK98),AND($G98&lt;$I98,FI98&lt;FK98),AND($G98=$I98,FI98=FK98)),1,0)</f>
        <v>1</v>
      </c>
      <c r="FM98" s="1"/>
      <c r="FN98" s="15" t="str">
        <f>C98</f>
        <v>Senegal</v>
      </c>
      <c r="FO98" s="15" t="str">
        <f>E98</f>
        <v>Türkei</v>
      </c>
      <c r="FP98" s="1"/>
      <c r="FQ98" s="5">
        <f t="shared" si="406"/>
        <v>0</v>
      </c>
      <c r="FR98" s="5" t="s">
        <v>18</v>
      </c>
      <c r="FS98" s="5">
        <f t="shared" si="407"/>
        <v>1</v>
      </c>
      <c r="FT98" s="9">
        <f>IF(AND($C98=FN98,$E98=FO98),5,IF(OR($C98=FN98,$C98=FO98,$E98=FN98,$E98=FO98),3,0))+IF(OR(AND($G98&gt;$I98,FQ98&gt;FS98),AND($G98&lt;$I98,FQ98&lt;FS98),AND($G98=$I98,FQ98=FS98)),1,0)</f>
        <v>6</v>
      </c>
    </row>
    <row r="99" spans="2:175" ht="13.5">
      <c r="B99" s="4"/>
      <c r="C99" s="3"/>
      <c r="D99" s="3"/>
      <c r="E99" s="3"/>
      <c r="L99" s="3">
        <f t="shared" si="487"/>
      </c>
      <c r="AC99" s="3"/>
      <c r="FQ99" s="10"/>
      <c r="FR99" s="10"/>
      <c r="FS99" s="10"/>
    </row>
    <row r="100" spans="2:175" ht="13.5">
      <c r="B100" s="4"/>
      <c r="C100" s="3"/>
      <c r="D100" s="3"/>
      <c r="E100" s="3"/>
      <c r="L100" s="3">
        <f t="shared" si="487"/>
      </c>
      <c r="AC100" s="3"/>
      <c r="FQ100" s="10"/>
      <c r="FR100" s="10"/>
      <c r="FS100" s="10"/>
    </row>
    <row r="101" spans="1:176" ht="13.5">
      <c r="A101" s="1" t="s">
        <v>156</v>
      </c>
      <c r="B101" s="3"/>
      <c r="C101" s="1"/>
      <c r="D101" s="1"/>
      <c r="E101" s="1"/>
      <c r="F101" s="1"/>
      <c r="K101" s="1"/>
      <c r="L101" s="3">
        <f t="shared" si="487"/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AC101" s="1"/>
      <c r="AD101" s="11"/>
      <c r="AE101" s="1"/>
      <c r="AF101" s="1"/>
      <c r="AH101" s="1"/>
      <c r="AI101" s="1"/>
      <c r="AM101" s="1"/>
      <c r="AO101" s="1"/>
      <c r="AQ101" s="1"/>
      <c r="AR101" s="1"/>
      <c r="AV101" s="1"/>
      <c r="AW101" s="1"/>
      <c r="AY101" s="1"/>
      <c r="AZ101" s="1"/>
      <c r="BD101" s="1"/>
      <c r="BE101" s="1"/>
      <c r="BG101" s="1"/>
      <c r="BH101" s="1"/>
      <c r="BL101" s="1"/>
      <c r="BM101" s="1"/>
      <c r="BO101" s="1"/>
      <c r="BP101" s="1"/>
      <c r="BT101" s="1"/>
      <c r="BU101" s="1"/>
      <c r="BW101" s="1"/>
      <c r="BX101" s="1"/>
      <c r="CB101" s="1"/>
      <c r="CC101" s="1"/>
      <c r="CE101" s="1"/>
      <c r="CF101" s="1"/>
      <c r="CJ101" s="1"/>
      <c r="CK101" s="1"/>
      <c r="CM101" s="1"/>
      <c r="CN101" s="1"/>
      <c r="CR101" s="1"/>
      <c r="CS101" s="1"/>
      <c r="CU101" s="1"/>
      <c r="CV101" s="1"/>
      <c r="CZ101" s="1"/>
      <c r="DA101" s="1"/>
      <c r="DC101" s="1"/>
      <c r="DD101" s="1"/>
      <c r="DH101" s="1"/>
      <c r="DI101" s="1"/>
      <c r="DK101" s="1"/>
      <c r="DL101" s="1"/>
      <c r="DP101" s="1"/>
      <c r="DQ101" s="1"/>
      <c r="DS101" s="1"/>
      <c r="DT101" s="1"/>
      <c r="DX101" s="1"/>
      <c r="DY101" s="1"/>
      <c r="EA101" s="1"/>
      <c r="EB101" s="1"/>
      <c r="EF101" s="1"/>
      <c r="EG101" s="1"/>
      <c r="EI101" s="1"/>
      <c r="EJ101" s="1"/>
      <c r="EN101" s="1"/>
      <c r="EO101" s="1"/>
      <c r="EQ101" s="1"/>
      <c r="ER101" s="1"/>
      <c r="EV101" s="1"/>
      <c r="EW101" s="1"/>
      <c r="EY101" s="1"/>
      <c r="EZ101" s="1"/>
      <c r="FD101" s="1"/>
      <c r="FE101" s="1"/>
      <c r="FG101" s="1"/>
      <c r="FH101" s="1"/>
      <c r="FL101" s="1"/>
      <c r="FM101" s="1"/>
      <c r="FO101" s="1"/>
      <c r="FP101" s="1"/>
      <c r="FQ101" s="10"/>
      <c r="FR101" s="10"/>
      <c r="FS101" s="10"/>
      <c r="FT101" s="1"/>
    </row>
    <row r="102" spans="1:176" ht="13.5">
      <c r="A102" s="3" t="s">
        <v>13</v>
      </c>
      <c r="B102" s="3" t="s">
        <v>14</v>
      </c>
      <c r="C102" s="1"/>
      <c r="D102" s="1"/>
      <c r="E102" s="1"/>
      <c r="F102" s="1"/>
      <c r="K102" s="1"/>
      <c r="L102" s="3">
        <f t="shared" si="487"/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AC102" s="1"/>
      <c r="AD102" s="11"/>
      <c r="AE102" s="1"/>
      <c r="AF102" s="1"/>
      <c r="AH102" s="1"/>
      <c r="AI102" s="1"/>
      <c r="AM102" s="1"/>
      <c r="AN102" s="23" t="s">
        <v>157</v>
      </c>
      <c r="AO102" s="1"/>
      <c r="AQ102" s="1"/>
      <c r="AR102" s="1"/>
      <c r="AV102" s="1"/>
      <c r="AW102" s="1"/>
      <c r="AY102" s="1"/>
      <c r="AZ102" s="1"/>
      <c r="BD102" s="1"/>
      <c r="BE102" s="1"/>
      <c r="BG102" s="1"/>
      <c r="BH102" s="1"/>
      <c r="BL102" s="1"/>
      <c r="BM102" s="1"/>
      <c r="BO102" s="1"/>
      <c r="BP102" s="1"/>
      <c r="BT102" s="1"/>
      <c r="BU102" s="1"/>
      <c r="BW102" s="1"/>
      <c r="BX102" s="1"/>
      <c r="CB102" s="1"/>
      <c r="CC102" s="1"/>
      <c r="CE102" s="1"/>
      <c r="CF102" s="1"/>
      <c r="CJ102" s="1"/>
      <c r="CK102" s="1"/>
      <c r="CM102" s="1"/>
      <c r="CN102" s="1"/>
      <c r="CR102" s="1"/>
      <c r="CS102" s="1"/>
      <c r="CU102" s="1"/>
      <c r="CV102" s="1"/>
      <c r="CZ102" s="1"/>
      <c r="DA102" s="1"/>
      <c r="DC102" s="1"/>
      <c r="DD102" s="1"/>
      <c r="DH102" s="1"/>
      <c r="DI102" s="1"/>
      <c r="DK102" s="1"/>
      <c r="DL102" s="1"/>
      <c r="DP102" s="1"/>
      <c r="DQ102" s="1"/>
      <c r="DS102" s="1"/>
      <c r="DT102" s="1"/>
      <c r="DX102" s="1"/>
      <c r="DY102" s="1"/>
      <c r="EA102" s="1"/>
      <c r="EB102" s="1"/>
      <c r="EF102" s="1"/>
      <c r="EG102" s="1"/>
      <c r="EI102" s="1"/>
      <c r="EJ102" s="1"/>
      <c r="EN102" s="1"/>
      <c r="EO102" s="1"/>
      <c r="EQ102" s="1"/>
      <c r="ER102" s="1"/>
      <c r="EV102" s="1"/>
      <c r="EW102" s="1"/>
      <c r="EY102" s="1"/>
      <c r="EZ102" s="1"/>
      <c r="FD102" s="1"/>
      <c r="FE102" s="1"/>
      <c r="FG102" s="1"/>
      <c r="FH102" s="1"/>
      <c r="FL102" s="1"/>
      <c r="FM102" s="1"/>
      <c r="FO102" s="1"/>
      <c r="FP102" s="1"/>
      <c r="FQ102" s="10"/>
      <c r="FR102" s="10"/>
      <c r="FS102" s="10"/>
      <c r="FT102" s="1"/>
    </row>
    <row r="103" spans="1:176" ht="13.5">
      <c r="A103" s="7">
        <v>37432.5625</v>
      </c>
      <c r="B103" s="4" t="s">
        <v>16</v>
      </c>
      <c r="C103" s="3" t="str">
        <f>L96</f>
        <v>BRD</v>
      </c>
      <c r="D103" s="3" t="s">
        <v>17</v>
      </c>
      <c r="E103" s="3" t="str">
        <f>L97</f>
        <v>Südkorea</v>
      </c>
      <c r="F103" s="1"/>
      <c r="G103" s="33">
        <v>1</v>
      </c>
      <c r="H103" s="33" t="s">
        <v>18</v>
      </c>
      <c r="I103" s="33">
        <v>0</v>
      </c>
      <c r="J103" s="11" t="s">
        <v>19</v>
      </c>
      <c r="K103" s="1"/>
      <c r="L103" s="3" t="str">
        <f t="shared" si="487"/>
        <v>BRD</v>
      </c>
      <c r="M103" s="1" t="str">
        <f>O96</f>
        <v>V10</v>
      </c>
      <c r="N103" s="1" t="str">
        <f>O97</f>
        <v>V11</v>
      </c>
      <c r="O103" s="1" t="s">
        <v>158</v>
      </c>
      <c r="P103" s="1"/>
      <c r="Q103" s="1"/>
      <c r="R103" s="1"/>
      <c r="S103" s="1"/>
      <c r="T103" s="1"/>
      <c r="U103" s="1"/>
      <c r="V103" s="1"/>
      <c r="AC103" s="1"/>
      <c r="AD103" s="11"/>
      <c r="AE103" s="1"/>
      <c r="AF103" s="1"/>
      <c r="AG103" s="14" t="s">
        <v>117</v>
      </c>
      <c r="AH103" s="14" t="s">
        <v>75</v>
      </c>
      <c r="AI103" s="1"/>
      <c r="AJ103" s="5">
        <v>3</v>
      </c>
      <c r="AK103" s="5" t="s">
        <v>18</v>
      </c>
      <c r="AL103" s="5">
        <v>2</v>
      </c>
      <c r="AM103" s="9">
        <f>IF(AND($C103=AG103,$E103=AH103),10,IF(OR($C103=AG103,$C103=AH103,$E103=AG103,$E103=AH103),5,0))+IF(OR(AND($G103&gt;$I103,AJ103&gt;AL103),AND($G103&lt;$I103,AJ103&lt;AL103),AND($G103=$I103,AJ103=AL103)),1,0)</f>
        <v>1</v>
      </c>
      <c r="AN103" s="23" t="s">
        <v>159</v>
      </c>
      <c r="AO103" s="1"/>
      <c r="AP103" s="15" t="s">
        <v>110</v>
      </c>
      <c r="AQ103" s="15" t="s">
        <v>71</v>
      </c>
      <c r="AR103" s="1"/>
      <c r="AS103" s="5">
        <v>0</v>
      </c>
      <c r="AT103" s="5" t="s">
        <v>18</v>
      </c>
      <c r="AU103" s="5">
        <v>1</v>
      </c>
      <c r="AV103" s="9">
        <f>IF(AND($C103=AP103,$E103=AQ103),10,IF(OR($C103=AP103,$C103=AQ103,$E103=AP103,$E103=AQ103),5,0))+IF(OR(AND($G103&gt;$I103,AS103&gt;AU103),AND($G103&lt;$I103,AS103&lt;AU103),AND($G103=$I103,AS103=AU103)),1,0)</f>
        <v>0</v>
      </c>
      <c r="AW103" s="1"/>
      <c r="AX103" s="14" t="s">
        <v>110</v>
      </c>
      <c r="AY103" s="14" t="s">
        <v>41</v>
      </c>
      <c r="AZ103" s="1"/>
      <c r="BA103" s="5">
        <v>6</v>
      </c>
      <c r="BB103" s="5" t="s">
        <v>18</v>
      </c>
      <c r="BC103" s="5">
        <v>7</v>
      </c>
      <c r="BD103" s="9">
        <f>IF(AND($C103=AX103,$E103=AY103),10,IF(OR($C103=AX103,$C103=AY103,$E103=AX103,$E103=AY103),5,0))+IF(OR(AND($G103&gt;$I103,BA103&gt;BC103),AND($G103&lt;$I103,BA103&lt;BC103),AND($G103=$I103,BA103=BC103)),1,0)</f>
        <v>0</v>
      </c>
      <c r="BE103" s="1"/>
      <c r="BF103" s="15" t="s">
        <v>85</v>
      </c>
      <c r="BG103" s="15" t="s">
        <v>110</v>
      </c>
      <c r="BH103" s="1"/>
      <c r="BI103" s="5">
        <v>1</v>
      </c>
      <c r="BJ103" s="5" t="s">
        <v>18</v>
      </c>
      <c r="BK103" s="5">
        <v>3</v>
      </c>
      <c r="BL103" s="9">
        <f>IF(AND($C103=BF103,$E103=BG103),10,IF(OR($C103=BF103,$C103=BG103,$E103=BF103,$E103=BG103),5,0))+IF(OR(AND($G103&gt;$I103,BI103&gt;BK103),AND($G103&lt;$I103,BI103&lt;BK103),AND($G103=$I103,BI103=BK103)),1,0)</f>
        <v>0</v>
      </c>
      <c r="BM103" s="1"/>
      <c r="BN103" s="15" t="str">
        <f>BO96</f>
        <v>mexico</v>
      </c>
      <c r="BO103" s="15" t="str">
        <f>BO97</f>
        <v>südkorea</v>
      </c>
      <c r="BP103" s="1"/>
      <c r="BQ103" s="5">
        <v>7</v>
      </c>
      <c r="BR103" s="5" t="s">
        <v>18</v>
      </c>
      <c r="BS103" s="5">
        <v>4</v>
      </c>
      <c r="BT103" s="9">
        <f>IF(AND($C103=BN103,$E103=BO103),10,IF(OR($C103=BN103,$C103=BO103,$E103=BN103,$E103=BO103),5,0))+IF(OR(AND($G103&gt;$I103,BQ103&gt;BS103),AND($G103&lt;$I103,BQ103&lt;BS103),AND($G103=$I103,BQ103=BS103)),1,0)</f>
        <v>6</v>
      </c>
      <c r="BU103" s="1"/>
      <c r="BV103" s="15" t="str">
        <f>BW96</f>
        <v>südkorea</v>
      </c>
      <c r="BW103" s="15" t="str">
        <f>BW97</f>
        <v>polen</v>
      </c>
      <c r="BX103" s="1"/>
      <c r="BY103" s="5">
        <v>3</v>
      </c>
      <c r="BZ103" s="5" t="s">
        <v>18</v>
      </c>
      <c r="CA103" s="5">
        <v>2</v>
      </c>
      <c r="CB103" s="9">
        <f>IF(AND($C103=BV103,$E103=BW103),10,IF(OR($C103=BV103,$C103=BW103,$E103=BV103,$E103=BW103),5,0))+IF(OR(AND($G103&gt;$I103,BY103&gt;CA103),AND($G103&lt;$I103,BY103&lt;CA103),AND($G103=$I103,BY103=CA103)),1,0)</f>
        <v>6</v>
      </c>
      <c r="CC103" s="1"/>
      <c r="CD103" s="15" t="str">
        <f>CE96</f>
        <v>polen</v>
      </c>
      <c r="CE103" s="15" t="str">
        <f>CD97</f>
        <v>kamerun</v>
      </c>
      <c r="CF103" s="1"/>
      <c r="CG103" s="5">
        <v>1</v>
      </c>
      <c r="CH103" s="5" t="s">
        <v>18</v>
      </c>
      <c r="CI103" s="5">
        <v>2</v>
      </c>
      <c r="CJ103" s="9">
        <f>IF(AND($C103=CD103,$E103=CE103),10,IF(OR($C103=CD103,$C103=CE103,$E103=CD103,$E103=CE103),5,0))+IF(OR(AND($G103&gt;$I103,CG103&gt;CI103),AND($G103&lt;$I103,CG103&lt;CI103),AND($G103=$I103,CG103=CI103)),1,0)</f>
        <v>0</v>
      </c>
      <c r="CK103" s="1"/>
      <c r="CL103" s="15" t="str">
        <f>CM96</f>
        <v>italien</v>
      </c>
      <c r="CM103" s="15" t="str">
        <f>CM97</f>
        <v>portugal</v>
      </c>
      <c r="CN103" s="1"/>
      <c r="CO103" s="5">
        <v>5</v>
      </c>
      <c r="CP103" s="5" t="s">
        <v>18</v>
      </c>
      <c r="CQ103" s="5">
        <v>3</v>
      </c>
      <c r="CR103" s="9">
        <f>IF(AND($C103=CL103,$E103=CM103),10,IF(OR($C103=CL103,$C103=CM103,$E103=CL103,$E103=CM103),5,0))+IF(OR(AND($G103&gt;$I103,CO103&gt;CQ103),AND($G103&lt;$I103,CO103&lt;CQ103),AND($G103=$I103,CO103=CQ103)),1,0)</f>
        <v>1</v>
      </c>
      <c r="CS103" s="1"/>
      <c r="CT103" s="15" t="str">
        <f>CU96</f>
        <v>italien</v>
      </c>
      <c r="CU103" s="15" t="str">
        <f>CU97</f>
        <v>portugal</v>
      </c>
      <c r="CV103" s="1"/>
      <c r="CW103" s="5">
        <v>2</v>
      </c>
      <c r="CX103" s="5" t="s">
        <v>18</v>
      </c>
      <c r="CY103" s="5">
        <v>0</v>
      </c>
      <c r="CZ103" s="9">
        <f>IF(AND($C103=CT103,$E103=CU103),10,IF(OR($C103=CT103,$C103=CU103,$E103=CT103,$E103=CU103),5,0))+IF(OR(AND($G103&gt;$I103,CW103&gt;CY103),AND($G103&lt;$I103,CW103&lt;CY103),AND($G103=$I103,CW103=CY103)),1,0)</f>
        <v>1</v>
      </c>
      <c r="DA103" s="1"/>
      <c r="DB103" s="14" t="s">
        <v>117</v>
      </c>
      <c r="DC103" s="14" t="s">
        <v>52</v>
      </c>
      <c r="DD103" s="1"/>
      <c r="DE103" s="5">
        <v>2</v>
      </c>
      <c r="DF103" s="5" t="s">
        <v>18</v>
      </c>
      <c r="DG103" s="5">
        <v>1</v>
      </c>
      <c r="DH103" s="9">
        <f>IF(AND($C103=DB103,$E103=DC103),10,IF(OR($C103=DB103,$C103=DC103,$E103=DB103,$E103=DC103),5,0))+IF(OR(AND($G103&gt;$I103,DE103&gt;DG103),AND($G103&lt;$I103,DE103&lt;DG103),AND($G103=$I103,DE103=DG103)),1,0)</f>
        <v>1</v>
      </c>
      <c r="DI103" s="1"/>
      <c r="DJ103" s="15" t="str">
        <f>DJ96</f>
        <v>brd</v>
      </c>
      <c r="DK103" s="15" t="str">
        <f>DK97</f>
        <v>italien</v>
      </c>
      <c r="DL103" s="1"/>
      <c r="DM103" s="5">
        <v>5</v>
      </c>
      <c r="DN103" s="5" t="s">
        <v>18</v>
      </c>
      <c r="DO103" s="5">
        <v>8</v>
      </c>
      <c r="DP103" s="9">
        <f>IF(AND($C103=DJ103,$E103=DK103),10,IF(OR($C103=DJ103,$C103=DK103,$E103=DJ103,$E103=DK103),5,0))+IF(OR(AND($G103&gt;$I103,DM103&gt;DO103),AND($G103&lt;$I103,DM103&lt;DO103),AND($G103=$I103,DM103=DO103)),1,0)</f>
        <v>5</v>
      </c>
      <c r="DQ103" s="1"/>
      <c r="DR103" s="15" t="str">
        <f>DR96</f>
        <v>brd</v>
      </c>
      <c r="DS103" s="15" t="str">
        <f>DR97</f>
        <v>spanien</v>
      </c>
      <c r="DT103" s="1"/>
      <c r="DU103" s="5">
        <v>2</v>
      </c>
      <c r="DV103" s="5" t="s">
        <v>18</v>
      </c>
      <c r="DW103" s="5">
        <v>8</v>
      </c>
      <c r="DX103" s="9">
        <f>IF(AND($C103=DR103,$E103=DS103),10,IF(OR($C103=DR103,$C103=DS103,$E103=DR103,$E103=DS103),5,0))+IF(OR(AND($G103&gt;$I103,DU103&gt;DW103),AND($G103&lt;$I103,DU103&lt;DW103),AND($G103=$I103,DU103=DW103)),1,0)</f>
        <v>5</v>
      </c>
      <c r="DY103" s="1"/>
      <c r="DZ103" s="15" t="str">
        <f>DZ96</f>
        <v>irland</v>
      </c>
      <c r="EA103" s="15" t="str">
        <f>DZ97</f>
        <v>slowenien</v>
      </c>
      <c r="EB103" s="1"/>
      <c r="EC103" s="5">
        <v>5</v>
      </c>
      <c r="ED103" s="5" t="s">
        <v>18</v>
      </c>
      <c r="EE103" s="5">
        <v>6</v>
      </c>
      <c r="EF103" s="9">
        <f>IF(AND($C103=DZ103,$E103=EA103),10,IF(OR($C103=DZ103,$C103=EA103,$E103=DZ103,$E103=EA103),5,0))+IF(OR(AND($G103&gt;$I103,EC103&gt;EE103),AND($G103&lt;$I103,EC103&lt;EE103),AND($G103=$I103,EC103=EE103)),1,0)</f>
        <v>0</v>
      </c>
      <c r="EG103" s="1"/>
      <c r="EH103" s="14" t="s">
        <v>117</v>
      </c>
      <c r="EI103" s="14" t="s">
        <v>75</v>
      </c>
      <c r="EJ103" s="1"/>
      <c r="EK103" s="5">
        <v>0</v>
      </c>
      <c r="EL103" s="5" t="s">
        <v>18</v>
      </c>
      <c r="EM103" s="5">
        <v>1</v>
      </c>
      <c r="EN103" s="9">
        <f>IF(AND($C103=EH103,$E103=EI103),10,IF(OR($C103=EH103,$C103=EI103,$E103=EH103,$E103=EI103),5,0))+IF(OR(AND($G103&gt;$I103,EK103&gt;EM103),AND($G103&lt;$I103,EK103&lt;EM103),AND($G103=$I103,EK103=EM103)),1,0)</f>
        <v>0</v>
      </c>
      <c r="EO103" s="1"/>
      <c r="EP103" s="14" t="s">
        <v>117</v>
      </c>
      <c r="EQ103" s="14" t="s">
        <v>75</v>
      </c>
      <c r="ER103" s="1"/>
      <c r="ES103" s="5">
        <v>1</v>
      </c>
      <c r="ET103" s="5" t="s">
        <v>18</v>
      </c>
      <c r="EU103" s="5">
        <v>0</v>
      </c>
      <c r="EV103" s="9">
        <f>IF(AND($C103=EP103,$E103=EQ103),10,IF(OR($C103=EP103,$C103=EQ103,$E103=EP103,$E103=EQ103),5,0))+IF(OR(AND($G103&gt;$I103,ES103&gt;EU103),AND($G103&lt;$I103,ES103&lt;EU103),AND($G103=$I103,ES103=EU103)),1,0)</f>
        <v>1</v>
      </c>
      <c r="EW103" s="1"/>
      <c r="EX103" s="15" t="str">
        <f>EX96</f>
        <v>BRD</v>
      </c>
      <c r="EY103" s="15" t="str">
        <f>EX97</f>
        <v>Spanien</v>
      </c>
      <c r="EZ103" s="1"/>
      <c r="FA103" s="5">
        <f ca="1">IF($A$117="",0,INT(RAND()*10))</f>
        <v>0</v>
      </c>
      <c r="FB103" s="5" t="s">
        <v>18</v>
      </c>
      <c r="FC103" s="5">
        <f ca="1">IF($A$117="",0,INT(RAND()*10))</f>
        <v>6</v>
      </c>
      <c r="FD103" s="9">
        <f>IF(AND($C103=EX103,$E103=EY103),10,IF(OR($C103=EX103,$C103=EY103,$E103=EX103,$E103=EY103),5,0))+IF(OR(AND($G103&gt;$I103,FA103&gt;FC103),AND($G103&lt;$I103,FA103&lt;FC103),AND($G103=$I103,FA103=FC103)),1,0)</f>
        <v>5</v>
      </c>
      <c r="FE103" s="1"/>
      <c r="FF103" s="15" t="str">
        <f>FF96</f>
        <v>BRD</v>
      </c>
      <c r="FG103" s="15" t="str">
        <f>FF97</f>
        <v>Spanien</v>
      </c>
      <c r="FH103" s="1"/>
      <c r="FI103" s="5">
        <f ca="1">IF($A$117="",0,INT(RAND()*10))</f>
        <v>1</v>
      </c>
      <c r="FJ103" s="5" t="s">
        <v>18</v>
      </c>
      <c r="FK103" s="5">
        <f ca="1">IF($A$117="",0,INT(RAND()*10))</f>
        <v>2</v>
      </c>
      <c r="FL103" s="9">
        <f>IF(AND($C103=FF103,$E103=FG103),10,IF(OR($C103=FF103,$C103=FG103,$E103=FF103,$E103=FG103),5,0))+IF(OR(AND($G103&gt;$I103,FI103&gt;FK103),AND($G103&lt;$I103,FI103&lt;FK103),AND($G103=$I103,FI103=FK103)),1,0)</f>
        <v>5</v>
      </c>
      <c r="FM103" s="1"/>
      <c r="FN103" s="15" t="str">
        <f>C103</f>
        <v>BRD</v>
      </c>
      <c r="FO103" s="15" t="str">
        <f>E103</f>
        <v>Südkorea</v>
      </c>
      <c r="FP103" s="1"/>
      <c r="FQ103" s="5">
        <f t="shared" si="406"/>
        <v>1</v>
      </c>
      <c r="FR103" s="5" t="s">
        <v>18</v>
      </c>
      <c r="FS103" s="5">
        <f t="shared" si="407"/>
        <v>0</v>
      </c>
      <c r="FT103" s="9">
        <f>IF(AND($C103=FN103,$E103=FO103),10,IF(OR($C103=FN103,$C103=FO103,$E103=FN103,$E103=FO103),5,0))+IF(OR(AND($G103&gt;$I103,FQ103&gt;FS103),AND($G103&lt;$I103,FQ103&lt;FS103),AND($G103=$I103,FQ103=FS103)),1,0)</f>
        <v>11</v>
      </c>
    </row>
    <row r="104" spans="1:176" ht="13.5">
      <c r="A104" s="7">
        <v>37433.5625</v>
      </c>
      <c r="B104" s="4" t="s">
        <v>86</v>
      </c>
      <c r="C104" s="3" t="str">
        <f>L95</f>
        <v>Brasilien</v>
      </c>
      <c r="D104" s="3" t="s">
        <v>17</v>
      </c>
      <c r="E104" s="3" t="str">
        <f>L98</f>
        <v>Türkei</v>
      </c>
      <c r="F104" s="1"/>
      <c r="G104" s="33">
        <v>1</v>
      </c>
      <c r="H104" s="33" t="s">
        <v>18</v>
      </c>
      <c r="I104" s="33">
        <v>0</v>
      </c>
      <c r="J104" s="11" t="s">
        <v>19</v>
      </c>
      <c r="K104" s="1"/>
      <c r="L104" s="3" t="str">
        <f t="shared" si="487"/>
        <v>Brasilien</v>
      </c>
      <c r="M104" s="1" t="str">
        <f>O95</f>
        <v>V9</v>
      </c>
      <c r="N104" s="1" t="str">
        <f>O98</f>
        <v>V12</v>
      </c>
      <c r="O104" s="1" t="s">
        <v>160</v>
      </c>
      <c r="P104" s="1"/>
      <c r="Q104" s="1"/>
      <c r="R104" s="1"/>
      <c r="S104" s="1"/>
      <c r="T104" s="1"/>
      <c r="U104" s="1"/>
      <c r="V104" s="1"/>
      <c r="AC104" s="1"/>
      <c r="AD104" s="11"/>
      <c r="AE104" s="1"/>
      <c r="AF104" s="1"/>
      <c r="AG104" s="14" t="s">
        <v>37</v>
      </c>
      <c r="AH104" s="14" t="s">
        <v>107</v>
      </c>
      <c r="AI104" s="1"/>
      <c r="AJ104" s="5">
        <v>3</v>
      </c>
      <c r="AK104" s="5" t="s">
        <v>18</v>
      </c>
      <c r="AL104" s="5">
        <v>0</v>
      </c>
      <c r="AM104" s="9">
        <f>IF(AND($C104=AG104,$E104=AH104),10,IF(OR($C104=AG104,$C104=AH104,$E104=AG104,$E104=AH104),5,0))+IF(OR(AND($G104&gt;$I104,AJ104&gt;AL104),AND($G104&lt;$I104,AJ104&lt;AL104),AND($G104=$I104,AJ104=AL104)),1,0)</f>
        <v>1</v>
      </c>
      <c r="AN104" s="23" t="s">
        <v>161</v>
      </c>
      <c r="AO104" s="1"/>
      <c r="AP104" s="15" t="s">
        <v>123</v>
      </c>
      <c r="AQ104" s="14" t="s">
        <v>58</v>
      </c>
      <c r="AR104" s="1"/>
      <c r="AS104" s="5">
        <v>1</v>
      </c>
      <c r="AT104" s="5" t="s">
        <v>18</v>
      </c>
      <c r="AU104" s="5">
        <v>0</v>
      </c>
      <c r="AV104" s="9">
        <f>IF(AND($C104=AP104,$E104=AQ104),10,IF(OR($C104=AP104,$C104=AQ104,$E104=AP104,$E104=AQ104),5,0))+IF(OR(AND($G104&gt;$I104,AS104&gt;AU104),AND($G104&lt;$I104,AS104&lt;AU104),AND($G104=$I104,AS104=AU104)),1,0)</f>
        <v>6</v>
      </c>
      <c r="AW104" s="1"/>
      <c r="AX104" s="14" t="s">
        <v>96</v>
      </c>
      <c r="AY104" s="14" t="s">
        <v>57</v>
      </c>
      <c r="AZ104" s="1"/>
      <c r="BA104" s="5">
        <v>9</v>
      </c>
      <c r="BB104" s="5" t="s">
        <v>18</v>
      </c>
      <c r="BC104" s="5">
        <v>8</v>
      </c>
      <c r="BD104" s="9">
        <f>IF(AND($C104=AX104,$E104=AY104),10,IF(OR($C104=AX104,$C104=AY104,$E104=AX104,$E104=AY104),5,0))+IF(OR(AND($G104&gt;$I104,BA104&gt;BC104),AND($G104&lt;$I104,BA104&lt;BC104),AND($G104=$I104,BA104=BC104)),1,0)</f>
        <v>6</v>
      </c>
      <c r="BE104" s="1"/>
      <c r="BF104" s="15" t="s">
        <v>96</v>
      </c>
      <c r="BG104" s="15" t="s">
        <v>15</v>
      </c>
      <c r="BH104" s="1"/>
      <c r="BI104" s="5">
        <v>3</v>
      </c>
      <c r="BJ104" s="5" t="s">
        <v>18</v>
      </c>
      <c r="BK104" s="5">
        <v>2</v>
      </c>
      <c r="BL104" s="9">
        <f>IF(AND($C104=BF104,$E104=BG104),10,IF(OR($C104=BF104,$C104=BG104,$E104=BF104,$E104=BG104),5,0))+IF(OR(AND($G104&gt;$I104,BI104&gt;BK104),AND($G104&lt;$I104,BI104&lt;BK104),AND($G104=$I104,BI104=BK104)),1,0)</f>
        <v>1</v>
      </c>
      <c r="BM104" s="1"/>
      <c r="BN104" s="15" t="str">
        <f>BO95</f>
        <v>china</v>
      </c>
      <c r="BO104" s="15" t="str">
        <f>BN98</f>
        <v>nigeria</v>
      </c>
      <c r="BP104" s="1"/>
      <c r="BQ104" s="5">
        <v>6</v>
      </c>
      <c r="BR104" s="5" t="s">
        <v>18</v>
      </c>
      <c r="BS104" s="5">
        <v>3</v>
      </c>
      <c r="BT104" s="9">
        <f>IF(AND($C104=BN104,$E104=BO104),10,IF(OR($C104=BN104,$C104=BO104,$E104=BN104,$E104=BO104),5,0))+IF(OR(AND($G104&gt;$I104,BQ104&gt;BS104),AND($G104&lt;$I104,BQ104&lt;BS104),AND($G104=$I104,BQ104=BS104)),1,0)</f>
        <v>1</v>
      </c>
      <c r="BU104" s="1"/>
      <c r="BV104" s="15" t="str">
        <f>BW95</f>
        <v>türkei</v>
      </c>
      <c r="BW104" s="15" t="str">
        <f>BW98</f>
        <v>belgien</v>
      </c>
      <c r="BX104" s="1"/>
      <c r="BY104" s="5">
        <v>8</v>
      </c>
      <c r="BZ104" s="5" t="s">
        <v>18</v>
      </c>
      <c r="CA104" s="5">
        <v>9</v>
      </c>
      <c r="CB104" s="9">
        <f>IF(AND($C104=BV104,$E104=BW104),10,IF(OR($C104=BV104,$C104=BW104,$E104=BV104,$E104=BW104),5,0))+IF(OR(AND($G104&gt;$I104,BY104&gt;CA104),AND($G104&lt;$I104,BY104&lt;CA104),AND($G104=$I104,BY104=CA104)),1,0)</f>
        <v>5</v>
      </c>
      <c r="CC104" s="1"/>
      <c r="CD104" s="15" t="str">
        <f>CE95</f>
        <v>japan</v>
      </c>
      <c r="CE104" s="15" t="str">
        <f>CE98</f>
        <v>tunesien</v>
      </c>
      <c r="CF104" s="1"/>
      <c r="CG104" s="5">
        <v>9</v>
      </c>
      <c r="CH104" s="5" t="s">
        <v>18</v>
      </c>
      <c r="CI104" s="5">
        <v>8</v>
      </c>
      <c r="CJ104" s="9">
        <f>IF(AND($C104=CD104,$E104=CE104),10,IF(OR($C104=CD104,$C104=CE104,$E104=CD104,$E104=CE104),5,0))+IF(OR(AND($G104&gt;$I104,CG104&gt;CI104),AND($G104&lt;$I104,CG104&lt;CI104),AND($G104=$I104,CG104=CI104)),1,0)</f>
        <v>1</v>
      </c>
      <c r="CK104" s="1"/>
      <c r="CL104" s="15" t="str">
        <f>CM95</f>
        <v>tunesien</v>
      </c>
      <c r="CM104" s="15" t="str">
        <f>CL98</f>
        <v>frankreich</v>
      </c>
      <c r="CN104" s="1"/>
      <c r="CO104" s="5">
        <v>2</v>
      </c>
      <c r="CP104" s="5" t="s">
        <v>18</v>
      </c>
      <c r="CQ104" s="5">
        <v>6</v>
      </c>
      <c r="CR104" s="9">
        <f>IF(AND($C104=CL104,$E104=CM104),10,IF(OR($C104=CL104,$C104=CM104,$E104=CL104,$E104=CM104),5,0))+IF(OR(AND($G104&gt;$I104,CO104&gt;CQ104),AND($G104&lt;$I104,CO104&lt;CQ104),AND($G104=$I104,CO104=CQ104)),1,0)</f>
        <v>0</v>
      </c>
      <c r="CS104" s="1"/>
      <c r="CT104" s="15" t="str">
        <f>CU95</f>
        <v>brasilien</v>
      </c>
      <c r="CU104" s="15" t="str">
        <f>CU98</f>
        <v>türkei</v>
      </c>
      <c r="CV104" s="1"/>
      <c r="CW104" s="5">
        <v>0</v>
      </c>
      <c r="CX104" s="5" t="s">
        <v>18</v>
      </c>
      <c r="CY104" s="5">
        <v>4</v>
      </c>
      <c r="CZ104" s="9">
        <f>IF(AND($C104=CT104,$E104=CU104),10,IF(OR($C104=CT104,$C104=CU104,$E104=CT104,$E104=CU104),5,0))+IF(OR(AND($G104&gt;$I104,CW104&gt;CY104),AND($G104&lt;$I104,CW104&lt;CY104),AND($G104=$I104,CW104=CY104)),1,0)</f>
        <v>10</v>
      </c>
      <c r="DA104" s="1"/>
      <c r="DB104" s="15" t="str">
        <f>DC95</f>
        <v>brasilien</v>
      </c>
      <c r="DC104" s="14" t="s">
        <v>105</v>
      </c>
      <c r="DD104" s="1"/>
      <c r="DE104" s="5">
        <v>3</v>
      </c>
      <c r="DF104" s="5" t="s">
        <v>18</v>
      </c>
      <c r="DG104" s="5">
        <v>2</v>
      </c>
      <c r="DH104" s="9">
        <f>IF(AND($C104=DB104,$E104=DC104),10,IF(OR($C104=DB104,$C104=DC104,$E104=DB104,$E104=DC104),5,0))+IF(OR(AND($G104&gt;$I104,DE104&gt;DG104),AND($G104&lt;$I104,DE104&lt;DG104),AND($G104=$I104,DE104=DG104)),1,0)</f>
        <v>6</v>
      </c>
      <c r="DI104" s="1"/>
      <c r="DJ104" s="15" t="str">
        <f>DJ95</f>
        <v>frankreich</v>
      </c>
      <c r="DK104" s="15" t="str">
        <f>DK98</f>
        <v>türkei</v>
      </c>
      <c r="DL104" s="1"/>
      <c r="DM104" s="5">
        <v>3</v>
      </c>
      <c r="DN104" s="5" t="s">
        <v>18</v>
      </c>
      <c r="DO104" s="5">
        <v>1</v>
      </c>
      <c r="DP104" s="9">
        <f>IF(AND($C104=DJ104,$E104=DK104),10,IF(OR($C104=DJ104,$C104=DK104,$E104=DJ104,$E104=DK104),5,0))+IF(OR(AND($G104&gt;$I104,DM104&gt;DO104),AND($G104&lt;$I104,DM104&lt;DO104),AND($G104=$I104,DM104=DO104)),1,0)</f>
        <v>6</v>
      </c>
      <c r="DQ104" s="1"/>
      <c r="DR104" s="15" t="str">
        <f>DS95</f>
        <v>belgien</v>
      </c>
      <c r="DS104" s="15" t="str">
        <f>DR98</f>
        <v>frankreich</v>
      </c>
      <c r="DT104" s="1"/>
      <c r="DU104" s="5">
        <v>1</v>
      </c>
      <c r="DV104" s="5" t="s">
        <v>18</v>
      </c>
      <c r="DW104" s="5">
        <v>5</v>
      </c>
      <c r="DX104" s="9">
        <f>IF(AND($C104=DR104,$E104=DS104),10,IF(OR($C104=DR104,$C104=DS104,$E104=DR104,$E104=DS104),5,0))+IF(OR(AND($G104&gt;$I104,DU104&gt;DW104),AND($G104&lt;$I104,DU104&lt;DW104),AND($G104=$I104,DU104=DW104)),1,0)</f>
        <v>0</v>
      </c>
      <c r="DY104" s="1"/>
      <c r="DZ104" s="15" t="str">
        <f>DZ95</f>
        <v>england</v>
      </c>
      <c r="EA104" s="15" t="str">
        <f>EA98</f>
        <v>belgien</v>
      </c>
      <c r="EB104" s="1"/>
      <c r="EC104" s="5">
        <v>0</v>
      </c>
      <c r="ED104" s="5" t="s">
        <v>18</v>
      </c>
      <c r="EE104" s="5">
        <v>3</v>
      </c>
      <c r="EF104" s="9">
        <f>IF(AND($C104=DZ104,$E104=EA104),10,IF(OR($C104=DZ104,$C104=EA104,$E104=DZ104,$E104=EA104),5,0))+IF(OR(AND($G104&gt;$I104,EC104&gt;EE104),AND($G104&lt;$I104,EC104&lt;EE104),AND($G104=$I104,EC104=EE104)),1,0)</f>
        <v>0</v>
      </c>
      <c r="EG104" s="1"/>
      <c r="EH104" s="14" t="s">
        <v>63</v>
      </c>
      <c r="EI104" s="14" t="s">
        <v>105</v>
      </c>
      <c r="EJ104" s="1"/>
      <c r="EK104" s="5">
        <v>1</v>
      </c>
      <c r="EL104" s="5" t="s">
        <v>18</v>
      </c>
      <c r="EM104" s="5">
        <v>2</v>
      </c>
      <c r="EN104" s="9">
        <f>IF(AND($C104=EH104,$E104=EI104),10,IF(OR($C104=EH104,$C104=EI104,$E104=EH104,$E104=EI104),5,0))+IF(OR(AND($G104&gt;$I104,EK104&gt;EM104),AND($G104&lt;$I104,EK104&lt;EM104),AND($G104=$I104,EK104=EM104)),1,0)</f>
        <v>5</v>
      </c>
      <c r="EO104" s="1"/>
      <c r="EP104" s="14" t="s">
        <v>37</v>
      </c>
      <c r="EQ104" s="14" t="s">
        <v>105</v>
      </c>
      <c r="ER104" s="1"/>
      <c r="ES104" s="5">
        <v>0</v>
      </c>
      <c r="ET104" s="5" t="s">
        <v>18</v>
      </c>
      <c r="EU104" s="5">
        <v>1</v>
      </c>
      <c r="EV104" s="9">
        <f>IF(AND($C104=EP104,$E104=EQ104),10,IF(OR($C104=EP104,$C104=EQ104,$E104=EP104,$E104=EQ104),5,0))+IF(OR(AND($G104&gt;$I104,ES104&gt;EU104),AND($G104&lt;$I104,ES104&lt;EU104),AND($G104=$I104,ES104=EU104)),1,0)</f>
        <v>0</v>
      </c>
      <c r="EW104" s="1"/>
      <c r="EX104" s="15" t="str">
        <f>EX95</f>
        <v>Dänemark</v>
      </c>
      <c r="EY104" s="15" t="str">
        <f>EX98</f>
        <v>Schweden</v>
      </c>
      <c r="EZ104" s="1"/>
      <c r="FA104" s="5">
        <f ca="1">IF($A$117="",0,INT(RAND()*10))</f>
        <v>6</v>
      </c>
      <c r="FB104" s="5" t="s">
        <v>18</v>
      </c>
      <c r="FC104" s="5">
        <f ca="1">IF($A$117="",0,INT(RAND()*10))</f>
        <v>4</v>
      </c>
      <c r="FD104" s="9">
        <f>IF(AND($C104=EX104,$E104=EY104),10,IF(OR($C104=EX104,$C104=EY104,$E104=EX104,$E104=EY104),5,0))+IF(OR(AND($G104&gt;$I104,FA104&gt;FC104),AND($G104&lt;$I104,FA104&lt;FC104),AND($G104=$I104,FA104=FC104)),1,0)</f>
        <v>1</v>
      </c>
      <c r="FE104" s="1"/>
      <c r="FF104" s="15" t="str">
        <f>FF95</f>
        <v>Dänemark</v>
      </c>
      <c r="FG104" s="15" t="str">
        <f>FF98</f>
        <v>Schweden</v>
      </c>
      <c r="FH104" s="1"/>
      <c r="FI104" s="5">
        <f ca="1">IF($A$117="",0,INT(RAND()*10))</f>
        <v>4</v>
      </c>
      <c r="FJ104" s="5" t="s">
        <v>18</v>
      </c>
      <c r="FK104" s="5">
        <f ca="1">IF($A$117="",0,INT(RAND()*10))</f>
        <v>5</v>
      </c>
      <c r="FL104" s="9">
        <f>IF(AND($C104=FF104,$E104=FG104),10,IF(OR($C104=FF104,$C104=FG104,$E104=FF104,$E104=FG104),5,0))+IF(OR(AND($G104&gt;$I104,FI104&gt;FK104),AND($G104&lt;$I104,FI104&lt;FK104),AND($G104=$I104,FI104=FK104)),1,0)</f>
        <v>0</v>
      </c>
      <c r="FM104" s="1"/>
      <c r="FN104" s="15" t="str">
        <f>C104</f>
        <v>Brasilien</v>
      </c>
      <c r="FO104" s="15" t="str">
        <f>E104</f>
        <v>Türkei</v>
      </c>
      <c r="FP104" s="1"/>
      <c r="FQ104" s="5">
        <f t="shared" si="406"/>
        <v>1</v>
      </c>
      <c r="FR104" s="5" t="s">
        <v>18</v>
      </c>
      <c r="FS104" s="5">
        <f t="shared" si="407"/>
        <v>0</v>
      </c>
      <c r="FT104" s="9">
        <f>IF(AND($C104=FN104,$E104=FO104),10,IF(OR($C104=FN104,$C104=FO104,$E104=FN104,$E104=FO104),5,0))+IF(OR(AND($G104&gt;$I104,FQ104&gt;FS104),AND($G104&lt;$I104,FQ104&lt;FS104),AND($G104=$I104,FQ104=FS104)),1,0)</f>
        <v>11</v>
      </c>
    </row>
    <row r="105" spans="1:175" ht="13.5">
      <c r="A105" s="4"/>
      <c r="B105" s="4"/>
      <c r="C105" s="3"/>
      <c r="D105" s="3"/>
      <c r="E105" s="3"/>
      <c r="F105" s="1"/>
      <c r="L105" s="3" t="str">
        <f>IF(L103=C103,E103,C103)</f>
        <v>Südkorea</v>
      </c>
      <c r="O105" s="1" t="str">
        <f>O103</f>
        <v>F13</v>
      </c>
      <c r="R105" s="1"/>
      <c r="S105" s="1"/>
      <c r="T105" s="1"/>
      <c r="U105" s="1"/>
      <c r="AC105" s="3"/>
      <c r="AN105" s="24" t="s">
        <v>143</v>
      </c>
      <c r="FQ105" s="10"/>
      <c r="FR105" s="10"/>
      <c r="FS105" s="10"/>
    </row>
    <row r="106" spans="1:175" ht="13.5">
      <c r="A106" s="4"/>
      <c r="B106" s="4"/>
      <c r="C106" s="3"/>
      <c r="D106" s="3"/>
      <c r="E106" s="3"/>
      <c r="F106" s="1"/>
      <c r="L106" s="3" t="str">
        <f>IF(L104=C104,E104,C104)</f>
        <v>Türkei</v>
      </c>
      <c r="O106" s="1" t="str">
        <f>O104</f>
        <v>F14</v>
      </c>
      <c r="R106" s="1"/>
      <c r="S106" s="1"/>
      <c r="T106" s="1"/>
      <c r="U106" s="1"/>
      <c r="AC106" s="3"/>
      <c r="FQ106" s="10"/>
      <c r="FR106" s="10"/>
      <c r="FS106" s="10"/>
    </row>
    <row r="107" spans="1:176" ht="13.5">
      <c r="A107" s="1" t="s">
        <v>162</v>
      </c>
      <c r="B107" s="3"/>
      <c r="C107" s="1"/>
      <c r="D107" s="1"/>
      <c r="E107" s="1"/>
      <c r="F107" s="1"/>
      <c r="K107" s="1"/>
      <c r="L107" s="3">
        <f>IF(G107="","",IF(G107&gt;I107,C107,E107))</f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AC107" s="1"/>
      <c r="AD107" s="11"/>
      <c r="AE107" s="1"/>
      <c r="AF107" s="1"/>
      <c r="AH107" s="1"/>
      <c r="AI107" s="1"/>
      <c r="AM107" s="1"/>
      <c r="AO107" s="1"/>
      <c r="AQ107" s="1"/>
      <c r="AR107" s="1"/>
      <c r="AV107" s="1"/>
      <c r="AW107" s="1"/>
      <c r="AY107" s="1"/>
      <c r="AZ107" s="1"/>
      <c r="BD107" s="1"/>
      <c r="BE107" s="1"/>
      <c r="BG107" s="1"/>
      <c r="BH107" s="1"/>
      <c r="BL107" s="1"/>
      <c r="BM107" s="1"/>
      <c r="BO107" s="1"/>
      <c r="BP107" s="1"/>
      <c r="BT107" s="1"/>
      <c r="BU107" s="1"/>
      <c r="BW107" s="1"/>
      <c r="BX107" s="1"/>
      <c r="CB107" s="1"/>
      <c r="CC107" s="1"/>
      <c r="CE107" s="1"/>
      <c r="CF107" s="1"/>
      <c r="CJ107" s="1"/>
      <c r="CK107" s="1"/>
      <c r="CM107" s="1"/>
      <c r="CN107" s="1"/>
      <c r="CR107" s="1"/>
      <c r="CS107" s="1"/>
      <c r="CU107" s="1"/>
      <c r="CV107" s="1"/>
      <c r="CZ107" s="1"/>
      <c r="DA107" s="1"/>
      <c r="DC107" s="1"/>
      <c r="DD107" s="1"/>
      <c r="DH107" s="1"/>
      <c r="DI107" s="1"/>
      <c r="DK107" s="1"/>
      <c r="DL107" s="1"/>
      <c r="DP107" s="1"/>
      <c r="DQ107" s="1"/>
      <c r="DS107" s="1"/>
      <c r="DT107" s="1"/>
      <c r="DX107" s="1"/>
      <c r="DY107" s="1"/>
      <c r="EA107" s="1"/>
      <c r="EB107" s="1"/>
      <c r="EF107" s="1"/>
      <c r="EG107" s="1"/>
      <c r="EI107" s="1"/>
      <c r="EJ107" s="1"/>
      <c r="EN107" s="1"/>
      <c r="EO107" s="1"/>
      <c r="EQ107" s="1"/>
      <c r="ER107" s="1"/>
      <c r="EV107" s="1"/>
      <c r="EW107" s="1"/>
      <c r="EY107" s="1"/>
      <c r="EZ107" s="1"/>
      <c r="FD107" s="1"/>
      <c r="FE107" s="1"/>
      <c r="FG107" s="1"/>
      <c r="FH107" s="1"/>
      <c r="FL107" s="1"/>
      <c r="FM107" s="1"/>
      <c r="FO107" s="1"/>
      <c r="FP107" s="1"/>
      <c r="FQ107" s="10"/>
      <c r="FR107" s="10"/>
      <c r="FS107" s="10"/>
      <c r="FT107" s="1"/>
    </row>
    <row r="108" spans="1:176" ht="13.5">
      <c r="A108" s="3" t="s">
        <v>13</v>
      </c>
      <c r="B108" s="3" t="s">
        <v>14</v>
      </c>
      <c r="C108" s="1"/>
      <c r="D108" s="1"/>
      <c r="E108" s="1"/>
      <c r="F108" s="1"/>
      <c r="K108" s="1"/>
      <c r="L108" s="3">
        <f>IF(G108="","",IF(G108&gt;I108,C108,E108))</f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AC108" s="1"/>
      <c r="AD108" s="11"/>
      <c r="AE108" s="1"/>
      <c r="AF108" s="1"/>
      <c r="AH108" s="1"/>
      <c r="AI108" s="1"/>
      <c r="AM108" s="1"/>
      <c r="AN108" s="23" t="s">
        <v>163</v>
      </c>
      <c r="AO108" s="1"/>
      <c r="AQ108" s="1"/>
      <c r="AR108" s="1"/>
      <c r="AV108" s="1"/>
      <c r="AW108" s="1"/>
      <c r="AY108" s="1"/>
      <c r="AZ108" s="1"/>
      <c r="BD108" s="1"/>
      <c r="BE108" s="1"/>
      <c r="BG108" s="1"/>
      <c r="BH108" s="1"/>
      <c r="BL108" s="1"/>
      <c r="BM108" s="1"/>
      <c r="BO108" s="1"/>
      <c r="BP108" s="1"/>
      <c r="BT108" s="1"/>
      <c r="BU108" s="1"/>
      <c r="BW108" s="1"/>
      <c r="BX108" s="1"/>
      <c r="CB108" s="1"/>
      <c r="CC108" s="1"/>
      <c r="CE108" s="1"/>
      <c r="CF108" s="1"/>
      <c r="CJ108" s="1"/>
      <c r="CK108" s="1"/>
      <c r="CM108" s="1"/>
      <c r="CN108" s="1"/>
      <c r="CR108" s="1"/>
      <c r="CS108" s="1"/>
      <c r="CU108" s="1"/>
      <c r="CV108" s="1"/>
      <c r="CZ108" s="1"/>
      <c r="DA108" s="1"/>
      <c r="DC108" s="1"/>
      <c r="DD108" s="1"/>
      <c r="DH108" s="1"/>
      <c r="DI108" s="1"/>
      <c r="DK108" s="1"/>
      <c r="DL108" s="1"/>
      <c r="DP108" s="1"/>
      <c r="DQ108" s="1"/>
      <c r="DS108" s="1"/>
      <c r="DT108" s="1"/>
      <c r="DX108" s="1"/>
      <c r="DY108" s="1"/>
      <c r="EA108" s="1"/>
      <c r="EB108" s="1"/>
      <c r="EF108" s="1"/>
      <c r="EG108" s="1"/>
      <c r="EI108" s="1"/>
      <c r="EJ108" s="1"/>
      <c r="EN108" s="1"/>
      <c r="EO108" s="1"/>
      <c r="EQ108" s="1"/>
      <c r="ER108" s="1"/>
      <c r="EV108" s="1"/>
      <c r="EW108" s="1"/>
      <c r="EY108" s="1"/>
      <c r="EZ108" s="1"/>
      <c r="FD108" s="1"/>
      <c r="FE108" s="1"/>
      <c r="FG108" s="1"/>
      <c r="FH108" s="1"/>
      <c r="FL108" s="1"/>
      <c r="FM108" s="1"/>
      <c r="FO108" s="1"/>
      <c r="FP108" s="1"/>
      <c r="FQ108" s="10"/>
      <c r="FR108" s="10"/>
      <c r="FS108" s="10"/>
      <c r="FT108" s="1"/>
    </row>
    <row r="109" spans="1:176" ht="13.5">
      <c r="A109" s="7">
        <v>37436.541666666664</v>
      </c>
      <c r="B109" s="4" t="s">
        <v>47</v>
      </c>
      <c r="C109" s="3" t="str">
        <f>L105</f>
        <v>Südkorea</v>
      </c>
      <c r="D109" s="3" t="s">
        <v>17</v>
      </c>
      <c r="E109" s="3" t="str">
        <f>L106</f>
        <v>Türkei</v>
      </c>
      <c r="F109" s="1"/>
      <c r="G109" s="33">
        <v>2</v>
      </c>
      <c r="H109" s="33" t="s">
        <v>18</v>
      </c>
      <c r="I109" s="33">
        <v>3</v>
      </c>
      <c r="J109" s="11" t="s">
        <v>19</v>
      </c>
      <c r="K109" s="1"/>
      <c r="L109" s="3" t="str">
        <f>IF(G109="","",IF(G109&gt;I109,C109,E109))</f>
        <v>Türkei</v>
      </c>
      <c r="M109" s="1" t="str">
        <f>O103</f>
        <v>F13</v>
      </c>
      <c r="N109" s="1" t="str">
        <f>O104</f>
        <v>F14</v>
      </c>
      <c r="O109" s="1"/>
      <c r="P109" s="1"/>
      <c r="Q109" s="1"/>
      <c r="R109" s="1"/>
      <c r="S109" s="1"/>
      <c r="T109" s="1"/>
      <c r="U109" s="1"/>
      <c r="V109" s="1"/>
      <c r="AC109" s="1"/>
      <c r="AD109" s="11"/>
      <c r="AE109" s="1"/>
      <c r="AF109" s="1"/>
      <c r="AG109" s="14" t="s">
        <v>75</v>
      </c>
      <c r="AH109" s="14" t="s">
        <v>107</v>
      </c>
      <c r="AI109" s="1"/>
      <c r="AJ109" s="5">
        <v>0</v>
      </c>
      <c r="AK109" s="5" t="s">
        <v>18</v>
      </c>
      <c r="AL109" s="5">
        <v>1</v>
      </c>
      <c r="AM109" s="9">
        <f>IF(AND($C109=AG109,$E109=AH109),5,IF(OR($C109=AG109,$C109=AH109,$E109=AG109,$E109=AH109),3,0))+IF(OR(AND($G109&gt;$I109,AJ109&gt;AL109),AND($G109&lt;$I109,AJ109&lt;AL109),AND($G109=$I109,AJ109=AL109)),1,0)</f>
        <v>1</v>
      </c>
      <c r="AN109" s="23" t="s">
        <v>152</v>
      </c>
      <c r="AO109" s="1"/>
      <c r="AP109" s="14" t="s">
        <v>110</v>
      </c>
      <c r="AQ109" s="14" t="str">
        <f>AQ104</f>
        <v>Türkei</v>
      </c>
      <c r="AR109" s="1"/>
      <c r="AS109" s="5">
        <v>0</v>
      </c>
      <c r="AT109" s="5" t="s">
        <v>18</v>
      </c>
      <c r="AU109" s="5">
        <v>1</v>
      </c>
      <c r="AV109" s="9">
        <f>IF(AND($C109=AP109,$E109=AQ109),5,IF(OR($C109=AP109,$C109=AQ109,$E109=AP109,$E109=AQ109),3,0))+IF(OR(AND($G109&gt;$I109,AS109&gt;AU109),AND($G109&lt;$I109,AS109&lt;AU109),AND($G109=$I109,AS109=AU109)),1,0)</f>
        <v>4</v>
      </c>
      <c r="AW109" s="1"/>
      <c r="AX109" s="14" t="s">
        <v>110</v>
      </c>
      <c r="AY109" s="14" t="s">
        <v>57</v>
      </c>
      <c r="AZ109" s="1"/>
      <c r="BA109" s="5">
        <v>1</v>
      </c>
      <c r="BB109" s="5" t="s">
        <v>18</v>
      </c>
      <c r="BC109" s="5">
        <v>2</v>
      </c>
      <c r="BD109" s="9">
        <f>IF(AND($C109=AX109,$E109=AY109),5,IF(OR($C109=AX109,$C109=AY109,$E109=AX109,$E109=AY109),3,0))+IF(OR(AND($G109&gt;$I109,BA109&gt;BC109),AND($G109&lt;$I109,BA109&lt;BC109),AND($G109=$I109,BA109=BC109)),1,0)</f>
        <v>1</v>
      </c>
      <c r="BE109" s="1"/>
      <c r="BF109" s="14" t="s">
        <v>85</v>
      </c>
      <c r="BG109" s="14" t="s">
        <v>15</v>
      </c>
      <c r="BH109" s="1"/>
      <c r="BI109" s="5">
        <v>3</v>
      </c>
      <c r="BJ109" s="5" t="s">
        <v>18</v>
      </c>
      <c r="BK109" s="5">
        <v>2</v>
      </c>
      <c r="BL109" s="9">
        <f>IF(AND($C109=BF109,$E109=BG109),5,IF(OR($C109=BF109,$C109=BG109,$E109=BF109,$E109=BG109),3,0))+IF(OR(AND($G109&gt;$I109,BI109&gt;BK109),AND($G109&lt;$I109,BI109&lt;BK109),AND($G109=$I109,BI109=BK109)),1,0)</f>
        <v>0</v>
      </c>
      <c r="BM109" s="1"/>
      <c r="BN109" s="14" t="str">
        <f>BO103</f>
        <v>südkorea</v>
      </c>
      <c r="BO109" s="14" t="str">
        <f>BO104</f>
        <v>nigeria</v>
      </c>
      <c r="BP109" s="1"/>
      <c r="BQ109" s="5">
        <v>8</v>
      </c>
      <c r="BR109" s="5" t="s">
        <v>18</v>
      </c>
      <c r="BS109" s="5">
        <v>4</v>
      </c>
      <c r="BT109" s="9">
        <f>IF(AND($C109=BN109,$E109=BO109),5,IF(OR($C109=BN109,$C109=BO109,$E109=BN109,$E109=BO109),3,0))+IF(OR(AND($G109&gt;$I109,BQ109&gt;BS109),AND($G109&lt;$I109,BQ109&lt;BS109),AND($G109=$I109,BQ109=BS109)),1,0)</f>
        <v>3</v>
      </c>
      <c r="BU109" s="1"/>
      <c r="BV109" s="14" t="str">
        <f>BW103</f>
        <v>polen</v>
      </c>
      <c r="BW109" s="14" t="str">
        <f>BV104</f>
        <v>türkei</v>
      </c>
      <c r="BX109" s="1"/>
      <c r="BY109" s="5">
        <v>3</v>
      </c>
      <c r="BZ109" s="5" t="s">
        <v>18</v>
      </c>
      <c r="CA109" s="5">
        <v>1</v>
      </c>
      <c r="CB109" s="9">
        <f>IF(AND($C109=BV109,$E109=BW109),5,IF(OR($C109=BV109,$C109=BW109,$E109=BV109,$E109=BW109),3,0))+IF(OR(AND($G109&gt;$I109,BY109&gt;CA109),AND($G109&lt;$I109,BY109&lt;CA109),AND($G109=$I109,BY109=CA109)),1,0)</f>
        <v>3</v>
      </c>
      <c r="CC109" s="1"/>
      <c r="CD109" s="14" t="str">
        <f>CD103</f>
        <v>polen</v>
      </c>
      <c r="CE109" s="14" t="str">
        <f>CE104</f>
        <v>tunesien</v>
      </c>
      <c r="CF109" s="1"/>
      <c r="CG109" s="5">
        <v>6</v>
      </c>
      <c r="CH109" s="5" t="s">
        <v>18</v>
      </c>
      <c r="CI109" s="5">
        <v>5</v>
      </c>
      <c r="CJ109" s="9">
        <f>IF(AND($C109=CD109,$E109=CE109),5,IF(OR($C109=CD109,$C109=CE109,$E109=CD109,$E109=CE109),3,0))+IF(OR(AND($G109&gt;$I109,CG109&gt;CI109),AND($G109&lt;$I109,CG109&lt;CI109),AND($G109=$I109,CG109=CI109)),1,0)</f>
        <v>0</v>
      </c>
      <c r="CK109" s="1"/>
      <c r="CL109" s="14" t="str">
        <f>CM103</f>
        <v>portugal</v>
      </c>
      <c r="CM109" s="14" t="str">
        <f>CL104</f>
        <v>tunesien</v>
      </c>
      <c r="CN109" s="1"/>
      <c r="CO109" s="5">
        <v>6</v>
      </c>
      <c r="CP109" s="5" t="s">
        <v>18</v>
      </c>
      <c r="CQ109" s="5">
        <v>2</v>
      </c>
      <c r="CR109" s="9">
        <f>IF(AND($C109=CL109,$E109=CM109),5,IF(OR($C109=CL109,$C109=CM109,$E109=CL109,$E109=CM109),3,0))+IF(OR(AND($G109&gt;$I109,CO109&gt;CQ109),AND($G109&lt;$I109,CO109&lt;CQ109),AND($G109=$I109,CO109=CQ109)),1,0)</f>
        <v>0</v>
      </c>
      <c r="CS109" s="1"/>
      <c r="CT109" s="14" t="str">
        <f>CU103</f>
        <v>portugal</v>
      </c>
      <c r="CU109" s="14" t="str">
        <f>CT104</f>
        <v>brasilien</v>
      </c>
      <c r="CV109" s="1"/>
      <c r="CW109" s="5">
        <v>7</v>
      </c>
      <c r="CX109" s="5" t="s">
        <v>18</v>
      </c>
      <c r="CY109" s="5">
        <v>8</v>
      </c>
      <c r="CZ109" s="9">
        <f>IF(AND($C109=CT109,$E109=CU109),5,IF(OR($C109=CT109,$C109=CU109,$E109=CT109,$E109=CU109),3,0))+IF(OR(AND($G109&gt;$I109,CW109&gt;CY109),AND($G109&lt;$I109,CW109&lt;CY109),AND($G109=$I109,CW109=CY109)),1,0)</f>
        <v>1</v>
      </c>
      <c r="DA109" s="1"/>
      <c r="DB109" s="14" t="s">
        <v>52</v>
      </c>
      <c r="DC109" s="14" t="str">
        <f>DC104</f>
        <v>argentinien</v>
      </c>
      <c r="DD109" s="1"/>
      <c r="DE109" s="5">
        <v>0</v>
      </c>
      <c r="DF109" s="5" t="s">
        <v>18</v>
      </c>
      <c r="DG109" s="5">
        <v>2</v>
      </c>
      <c r="DH109" s="9">
        <f>IF(AND($C109=DB109,$E109=DC109),5,IF(OR($C109=DB109,$C109=DC109,$E109=DB109,$E109=DC109),3,0))+IF(OR(AND($G109&gt;$I109,DE109&gt;DG109),AND($G109&lt;$I109,DE109&lt;DG109),AND($G109=$I109,DE109=DG109)),1,0)</f>
        <v>1</v>
      </c>
      <c r="DI109" s="1"/>
      <c r="DJ109" s="14" t="str">
        <f>DJ103</f>
        <v>brd</v>
      </c>
      <c r="DK109" s="14" t="str">
        <f>DK104</f>
        <v>türkei</v>
      </c>
      <c r="DL109" s="1"/>
      <c r="DM109" s="5">
        <v>5</v>
      </c>
      <c r="DN109" s="5" t="s">
        <v>18</v>
      </c>
      <c r="DO109" s="5">
        <v>6</v>
      </c>
      <c r="DP109" s="9">
        <f>IF(AND($C109=DJ109,$E109=DK109),5,IF(OR($C109=DJ109,$C109=DK109,$E109=DJ109,$E109=DK109),3,0))+IF(OR(AND($G109&gt;$I109,DM109&gt;DO109),AND($G109&lt;$I109,DM109&lt;DO109),AND($G109=$I109,DM109=DO109)),1,0)</f>
        <v>4</v>
      </c>
      <c r="DQ109" s="1"/>
      <c r="DR109" s="14" t="str">
        <f>DR103</f>
        <v>brd</v>
      </c>
      <c r="DS109" s="14" t="str">
        <f>DR104</f>
        <v>belgien</v>
      </c>
      <c r="DT109" s="1"/>
      <c r="DU109" s="5">
        <v>6</v>
      </c>
      <c r="DV109" s="5" t="s">
        <v>18</v>
      </c>
      <c r="DW109" s="5">
        <v>7</v>
      </c>
      <c r="DX109" s="9">
        <f>IF(AND($C109=DR109,$E109=DS109),5,IF(OR($C109=DR109,$C109=DS109,$E109=DR109,$E109=DS109),3,0))+IF(OR(AND($G109&gt;$I109,DU109&gt;DW109),AND($G109&lt;$I109,DU109&lt;DW109),AND($G109=$I109,DU109=DW109)),1,0)</f>
        <v>1</v>
      </c>
      <c r="DY109" s="1"/>
      <c r="DZ109" s="14" t="str">
        <f>DZ103</f>
        <v>irland</v>
      </c>
      <c r="EA109" s="14" t="str">
        <f>DZ104</f>
        <v>england</v>
      </c>
      <c r="EB109" s="1"/>
      <c r="EC109" s="5">
        <v>0</v>
      </c>
      <c r="ED109" s="5" t="s">
        <v>18</v>
      </c>
      <c r="EE109" s="5">
        <v>1</v>
      </c>
      <c r="EF109" s="9">
        <f>IF(AND($C109=DZ109,$E109=EA109),5,IF(OR($C109=DZ109,$C109=EA109,$E109=DZ109,$E109=EA109),3,0))+IF(OR(AND($G109&gt;$I109,EC109&gt;EE109),AND($G109&lt;$I109,EC109&lt;EE109),AND($G109=$I109,EC109=EE109)),1,0)</f>
        <v>1</v>
      </c>
      <c r="EG109" s="1"/>
      <c r="EH109" s="14" t="s">
        <v>117</v>
      </c>
      <c r="EI109" s="14" t="s">
        <v>63</v>
      </c>
      <c r="EJ109" s="1"/>
      <c r="EK109" s="5">
        <v>2</v>
      </c>
      <c r="EL109" s="5" t="s">
        <v>18</v>
      </c>
      <c r="EM109" s="5">
        <v>1</v>
      </c>
      <c r="EN109" s="9">
        <f>IF(AND($C109=EH109,$E109=EI109),5,IF(OR($C109=EH109,$C109=EI109,$E109=EH109,$E109=EI109),3,0))+IF(OR(AND($G109&gt;$I109,EK109&gt;EM109),AND($G109&lt;$I109,EK109&lt;EM109),AND($G109=$I109,EK109=EM109)),1,0)</f>
        <v>0</v>
      </c>
      <c r="EO109" s="1"/>
      <c r="EP109" s="14" t="s">
        <v>75</v>
      </c>
      <c r="EQ109" s="14" t="s">
        <v>37</v>
      </c>
      <c r="ER109" s="1"/>
      <c r="ES109" s="5">
        <v>1</v>
      </c>
      <c r="ET109" s="5" t="s">
        <v>18</v>
      </c>
      <c r="EU109" s="5">
        <v>2</v>
      </c>
      <c r="EV109" s="9">
        <f>IF(AND($C109=EP109,$E109=EQ109),5,IF(OR($C109=EP109,$C109=EQ109,$E109=EP109,$E109=EQ109),3,0))+IF(OR(AND($G109&gt;$I109,ES109&gt;EU109),AND($G109&lt;$I109,ES109&lt;EU109),AND($G109=$I109,ES109=EU109)),1,0)</f>
        <v>1</v>
      </c>
      <c r="EW109" s="1"/>
      <c r="EX109" s="14" t="str">
        <f>EY103</f>
        <v>Spanien</v>
      </c>
      <c r="EY109" s="14" t="str">
        <f>EY104</f>
        <v>Schweden</v>
      </c>
      <c r="EZ109" s="1"/>
      <c r="FA109" s="5">
        <f ca="1">IF($A$117="",0,INT(RAND()*10))</f>
        <v>5</v>
      </c>
      <c r="FB109" s="5" t="s">
        <v>18</v>
      </c>
      <c r="FC109" s="5">
        <f ca="1">IF($A$117="",0,INT(RAND()*10))</f>
        <v>2</v>
      </c>
      <c r="FD109" s="9">
        <f>IF(AND($C109=EX109,$E109=EY109),5,IF(OR($C109=EX109,$C109=EY109,$E109=EX109,$E109=EY109),3,0))+IF(OR(AND($G109&gt;$I109,FA109&gt;FC109),AND($G109&lt;$I109,FA109&lt;FC109),AND($G109=$I109,FA109=FC109)),1,0)</f>
        <v>0</v>
      </c>
      <c r="FE109" s="1"/>
      <c r="FF109" s="14" t="str">
        <f>FG103</f>
        <v>Spanien</v>
      </c>
      <c r="FG109" s="14" t="str">
        <f>FG104</f>
        <v>Schweden</v>
      </c>
      <c r="FH109" s="1"/>
      <c r="FI109" s="5">
        <f ca="1">IF($A$117="",0,INT(RAND()*10))</f>
        <v>2</v>
      </c>
      <c r="FJ109" s="5" t="s">
        <v>18</v>
      </c>
      <c r="FK109" s="5">
        <f ca="1">IF($A$117="",0,INT(RAND()*10))</f>
        <v>0</v>
      </c>
      <c r="FL109" s="9">
        <f>IF(AND($C109=FF109,$E109=FG109),5,IF(OR($C109=FF109,$C109=FG109,$E109=FF109,$E109=FG109),3,0))+IF(OR(AND($G109&gt;$I109,FI109&gt;FK109),AND($G109&lt;$I109,FI109&lt;FK109),AND($G109=$I109,FI109=FK109)),1,0)</f>
        <v>0</v>
      </c>
      <c r="FM109" s="1"/>
      <c r="FN109" s="15" t="str">
        <f>C109</f>
        <v>Südkorea</v>
      </c>
      <c r="FO109" s="15" t="str">
        <f>E109</f>
        <v>Türkei</v>
      </c>
      <c r="FP109" s="1"/>
      <c r="FQ109" s="5">
        <f t="shared" si="406"/>
        <v>2</v>
      </c>
      <c r="FR109" s="5" t="s">
        <v>18</v>
      </c>
      <c r="FS109" s="5">
        <f t="shared" si="407"/>
        <v>3</v>
      </c>
      <c r="FT109" s="9">
        <f>IF(AND($C109=FN109,$E109=FO109),5,IF(OR($C109=FN109,$C109=FO109,$E109=FN109,$E109=FO109),3,0))+IF(OR(AND($G109&gt;$I109,FQ109&gt;FS109),AND($G109&lt;$I109,FQ109&lt;FS109),AND($G109=$I109,FQ109=FS109)),1,0)</f>
        <v>6</v>
      </c>
    </row>
    <row r="110" spans="1:176" ht="13.5">
      <c r="A110" s="4"/>
      <c r="B110" s="4"/>
      <c r="C110" s="3"/>
      <c r="D110" s="3"/>
      <c r="E110" s="3"/>
      <c r="F110" s="1"/>
      <c r="G110" s="35"/>
      <c r="H110" s="35"/>
      <c r="I110" s="35"/>
      <c r="K110" s="1"/>
      <c r="L110" s="3"/>
      <c r="M110" s="1"/>
      <c r="N110" s="1"/>
      <c r="O110" s="1"/>
      <c r="P110" s="1"/>
      <c r="Q110" s="1"/>
      <c r="R110" s="1"/>
      <c r="S110" s="1"/>
      <c r="T110" s="1"/>
      <c r="U110" s="1"/>
      <c r="V110" s="1"/>
      <c r="AC110" s="1"/>
      <c r="AD110" s="11"/>
      <c r="AE110" s="1"/>
      <c r="AF110" s="1"/>
      <c r="AH110" s="1"/>
      <c r="AI110" s="1"/>
      <c r="AJ110" s="20"/>
      <c r="AK110" s="20"/>
      <c r="AL110" s="20"/>
      <c r="AM110" s="8"/>
      <c r="AN110" s="23" t="s">
        <v>154</v>
      </c>
      <c r="AO110" s="1"/>
      <c r="AQ110" s="1"/>
      <c r="AR110" s="1"/>
      <c r="AS110" s="20"/>
      <c r="AT110" s="20"/>
      <c r="AU110" s="20"/>
      <c r="AV110" s="8"/>
      <c r="AW110" s="1"/>
      <c r="AY110" s="1"/>
      <c r="AZ110" s="1"/>
      <c r="BA110" s="20"/>
      <c r="BB110" s="20"/>
      <c r="BC110" s="20"/>
      <c r="BD110" s="8"/>
      <c r="BE110" s="1"/>
      <c r="BG110" s="1"/>
      <c r="BH110" s="1"/>
      <c r="BI110" s="20"/>
      <c r="BJ110" s="20"/>
      <c r="BK110" s="20"/>
      <c r="BL110" s="8"/>
      <c r="BM110" s="1"/>
      <c r="BO110" s="1"/>
      <c r="BP110" s="1"/>
      <c r="BQ110" s="20"/>
      <c r="BR110" s="20"/>
      <c r="BS110" s="20"/>
      <c r="BT110" s="8"/>
      <c r="BU110" s="1"/>
      <c r="BW110" s="1"/>
      <c r="BX110" s="1"/>
      <c r="BY110" s="20"/>
      <c r="BZ110" s="20"/>
      <c r="CA110" s="20"/>
      <c r="CB110" s="8"/>
      <c r="CC110" s="1"/>
      <c r="CE110" s="1"/>
      <c r="CF110" s="1"/>
      <c r="CG110" s="20"/>
      <c r="CH110" s="20"/>
      <c r="CI110" s="20"/>
      <c r="CJ110" s="8"/>
      <c r="CK110" s="1"/>
      <c r="CM110" s="1"/>
      <c r="CN110" s="1"/>
      <c r="CO110" s="20"/>
      <c r="CP110" s="20"/>
      <c r="CQ110" s="20"/>
      <c r="CR110" s="8"/>
      <c r="CS110" s="1"/>
      <c r="CU110" s="1"/>
      <c r="CV110" s="1"/>
      <c r="CW110" s="20"/>
      <c r="CX110" s="20"/>
      <c r="CY110" s="20"/>
      <c r="CZ110" s="8"/>
      <c r="DA110" s="1"/>
      <c r="DC110" s="1"/>
      <c r="DD110" s="1"/>
      <c r="DE110" s="20"/>
      <c r="DF110" s="20"/>
      <c r="DG110" s="20"/>
      <c r="DH110" s="8"/>
      <c r="DI110" s="1"/>
      <c r="DK110" s="1"/>
      <c r="DL110" s="1"/>
      <c r="DM110" s="20"/>
      <c r="DN110" s="20"/>
      <c r="DO110" s="20"/>
      <c r="DP110" s="8"/>
      <c r="DQ110" s="1"/>
      <c r="DS110" s="1"/>
      <c r="DT110" s="1"/>
      <c r="DU110" s="20"/>
      <c r="DV110" s="20"/>
      <c r="DW110" s="20"/>
      <c r="DX110" s="8"/>
      <c r="DY110" s="1"/>
      <c r="EA110" s="1"/>
      <c r="EB110" s="1"/>
      <c r="EC110" s="20"/>
      <c r="ED110" s="20"/>
      <c r="EE110" s="20"/>
      <c r="EF110" s="8"/>
      <c r="EG110" s="1"/>
      <c r="EI110" s="1"/>
      <c r="EJ110" s="1"/>
      <c r="EK110" s="20"/>
      <c r="EL110" s="20"/>
      <c r="EM110" s="20"/>
      <c r="EN110" s="8"/>
      <c r="EO110" s="1"/>
      <c r="EQ110" s="1"/>
      <c r="ER110" s="1"/>
      <c r="ES110" s="20"/>
      <c r="ET110" s="20"/>
      <c r="EU110" s="20"/>
      <c r="EV110" s="8"/>
      <c r="EW110" s="1"/>
      <c r="EY110" s="1"/>
      <c r="EZ110" s="1"/>
      <c r="FA110" s="20"/>
      <c r="FB110" s="20"/>
      <c r="FC110" s="20"/>
      <c r="FD110" s="8"/>
      <c r="FE110" s="1"/>
      <c r="FG110" s="1"/>
      <c r="FH110" s="1"/>
      <c r="FI110" s="20"/>
      <c r="FJ110" s="20"/>
      <c r="FK110" s="20"/>
      <c r="FL110" s="8"/>
      <c r="FM110" s="1"/>
      <c r="FO110" s="1"/>
      <c r="FP110" s="1"/>
      <c r="FQ110" s="10"/>
      <c r="FR110" s="10"/>
      <c r="FS110" s="10"/>
      <c r="FT110" s="8"/>
    </row>
    <row r="111" spans="1:176" ht="13.5">
      <c r="A111" s="4"/>
      <c r="B111" s="4"/>
      <c r="C111" s="3"/>
      <c r="D111" s="3"/>
      <c r="E111" s="3"/>
      <c r="F111" s="1"/>
      <c r="G111" s="35"/>
      <c r="H111" s="35"/>
      <c r="I111" s="35"/>
      <c r="R111" s="1"/>
      <c r="S111" s="1"/>
      <c r="T111" s="1"/>
      <c r="U111" s="1"/>
      <c r="AC111" s="3"/>
      <c r="AJ111" s="20"/>
      <c r="AK111" s="20"/>
      <c r="AL111" s="20"/>
      <c r="AM111" s="8"/>
      <c r="AN111" s="24" t="s">
        <v>143</v>
      </c>
      <c r="AS111" s="20"/>
      <c r="AT111" s="20"/>
      <c r="AU111" s="20"/>
      <c r="AV111" s="8"/>
      <c r="BA111" s="20"/>
      <c r="BB111" s="20"/>
      <c r="BC111" s="20"/>
      <c r="BD111" s="8"/>
      <c r="BI111" s="20"/>
      <c r="BJ111" s="20"/>
      <c r="BK111" s="20"/>
      <c r="BL111" s="8"/>
      <c r="BQ111" s="20"/>
      <c r="BR111" s="20"/>
      <c r="BS111" s="20"/>
      <c r="BT111" s="8"/>
      <c r="BY111" s="20"/>
      <c r="BZ111" s="20"/>
      <c r="CA111" s="20"/>
      <c r="CB111" s="8"/>
      <c r="CG111" s="20"/>
      <c r="CH111" s="20"/>
      <c r="CI111" s="20"/>
      <c r="CJ111" s="8"/>
      <c r="CO111" s="20"/>
      <c r="CP111" s="20"/>
      <c r="CQ111" s="20"/>
      <c r="CR111" s="8"/>
      <c r="CW111" s="20"/>
      <c r="CX111" s="20"/>
      <c r="CY111" s="20"/>
      <c r="CZ111" s="8"/>
      <c r="DE111" s="20"/>
      <c r="DF111" s="20"/>
      <c r="DG111" s="20"/>
      <c r="DH111" s="8"/>
      <c r="DM111" s="20"/>
      <c r="DN111" s="20"/>
      <c r="DO111" s="20"/>
      <c r="DP111" s="8"/>
      <c r="DU111" s="20"/>
      <c r="DV111" s="20"/>
      <c r="DW111" s="20"/>
      <c r="DX111" s="8"/>
      <c r="EC111" s="20"/>
      <c r="ED111" s="20"/>
      <c r="EE111" s="20"/>
      <c r="EF111" s="8"/>
      <c r="EK111" s="20"/>
      <c r="EL111" s="20"/>
      <c r="EM111" s="20"/>
      <c r="EN111" s="8"/>
      <c r="ES111" s="20"/>
      <c r="ET111" s="20"/>
      <c r="EU111" s="20"/>
      <c r="EV111" s="8"/>
      <c r="FA111" s="20"/>
      <c r="FB111" s="20"/>
      <c r="FC111" s="20"/>
      <c r="FD111" s="8"/>
      <c r="FI111" s="20"/>
      <c r="FJ111" s="20"/>
      <c r="FK111" s="20"/>
      <c r="FL111" s="8"/>
      <c r="FQ111" s="10"/>
      <c r="FR111" s="10"/>
      <c r="FS111" s="10"/>
      <c r="FT111" s="8"/>
    </row>
    <row r="112" spans="1:176" ht="13.5">
      <c r="A112" s="1" t="s">
        <v>164</v>
      </c>
      <c r="B112" s="3"/>
      <c r="C112" s="1"/>
      <c r="D112" s="1"/>
      <c r="E112" s="1"/>
      <c r="F112" s="1"/>
      <c r="G112" s="35"/>
      <c r="H112" s="35"/>
      <c r="I112" s="35"/>
      <c r="K112" s="1"/>
      <c r="L112" s="3">
        <f>IF(G112="","",IF(G112&gt;I112,C112,E112))</f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AC112" s="1"/>
      <c r="AD112" s="11"/>
      <c r="AE112" s="1"/>
      <c r="AF112" s="1"/>
      <c r="AH112" s="1"/>
      <c r="AI112" s="1"/>
      <c r="AJ112" s="20"/>
      <c r="AK112" s="20"/>
      <c r="AL112" s="20"/>
      <c r="AM112" s="8"/>
      <c r="AO112" s="1"/>
      <c r="AQ112" s="1"/>
      <c r="AR112" s="1"/>
      <c r="AS112" s="20"/>
      <c r="AT112" s="20"/>
      <c r="AU112" s="20"/>
      <c r="AV112" s="8"/>
      <c r="AW112" s="1"/>
      <c r="AY112" s="1"/>
      <c r="AZ112" s="1"/>
      <c r="BA112" s="20"/>
      <c r="BB112" s="20"/>
      <c r="BC112" s="20"/>
      <c r="BD112" s="8"/>
      <c r="BE112" s="1"/>
      <c r="BG112" s="1"/>
      <c r="BH112" s="1"/>
      <c r="BI112" s="20"/>
      <c r="BJ112" s="20"/>
      <c r="BK112" s="20"/>
      <c r="BL112" s="8"/>
      <c r="BM112" s="1"/>
      <c r="BO112" s="1"/>
      <c r="BP112" s="1"/>
      <c r="BQ112" s="20"/>
      <c r="BR112" s="20"/>
      <c r="BS112" s="20"/>
      <c r="BT112" s="8"/>
      <c r="BU112" s="1"/>
      <c r="BW112" s="1"/>
      <c r="BX112" s="1"/>
      <c r="BY112" s="20"/>
      <c r="BZ112" s="20"/>
      <c r="CA112" s="20"/>
      <c r="CB112" s="8"/>
      <c r="CC112" s="1"/>
      <c r="CE112" s="1"/>
      <c r="CF112" s="1"/>
      <c r="CG112" s="20"/>
      <c r="CH112" s="20"/>
      <c r="CI112" s="20"/>
      <c r="CJ112" s="8"/>
      <c r="CK112" s="1"/>
      <c r="CM112" s="1"/>
      <c r="CN112" s="1"/>
      <c r="CO112" s="20"/>
      <c r="CP112" s="20"/>
      <c r="CQ112" s="20"/>
      <c r="CR112" s="8"/>
      <c r="CS112" s="1"/>
      <c r="CU112" s="1"/>
      <c r="CV112" s="1"/>
      <c r="CW112" s="20"/>
      <c r="CX112" s="20"/>
      <c r="CY112" s="20"/>
      <c r="CZ112" s="8"/>
      <c r="DA112" s="1"/>
      <c r="DC112" s="1"/>
      <c r="DD112" s="1"/>
      <c r="DE112" s="20"/>
      <c r="DF112" s="20"/>
      <c r="DG112" s="20"/>
      <c r="DH112" s="8"/>
      <c r="DI112" s="1"/>
      <c r="DK112" s="1"/>
      <c r="DL112" s="1"/>
      <c r="DM112" s="20"/>
      <c r="DN112" s="20"/>
      <c r="DO112" s="20"/>
      <c r="DP112" s="8"/>
      <c r="DQ112" s="1"/>
      <c r="DS112" s="1"/>
      <c r="DT112" s="1"/>
      <c r="DU112" s="20"/>
      <c r="DV112" s="20"/>
      <c r="DW112" s="20"/>
      <c r="DX112" s="8"/>
      <c r="DY112" s="1"/>
      <c r="EA112" s="1"/>
      <c r="EB112" s="1"/>
      <c r="EC112" s="20"/>
      <c r="ED112" s="20"/>
      <c r="EE112" s="20"/>
      <c r="EF112" s="8"/>
      <c r="EG112" s="1"/>
      <c r="EI112" s="1"/>
      <c r="EJ112" s="1"/>
      <c r="EK112" s="20"/>
      <c r="EL112" s="20"/>
      <c r="EM112" s="20"/>
      <c r="EN112" s="8"/>
      <c r="EO112" s="1"/>
      <c r="EQ112" s="1"/>
      <c r="ER112" s="1"/>
      <c r="ES112" s="20"/>
      <c r="ET112" s="20"/>
      <c r="EU112" s="20"/>
      <c r="EV112" s="8"/>
      <c r="EW112" s="1"/>
      <c r="EY112" s="1"/>
      <c r="EZ112" s="1"/>
      <c r="FA112" s="20"/>
      <c r="FB112" s="20"/>
      <c r="FC112" s="20"/>
      <c r="FD112" s="8"/>
      <c r="FE112" s="1"/>
      <c r="FG112" s="1"/>
      <c r="FH112" s="1"/>
      <c r="FI112" s="20"/>
      <c r="FJ112" s="20"/>
      <c r="FK112" s="20"/>
      <c r="FL112" s="8"/>
      <c r="FM112" s="1"/>
      <c r="FO112" s="1"/>
      <c r="FP112" s="1"/>
      <c r="FQ112" s="10"/>
      <c r="FR112" s="10"/>
      <c r="FS112" s="10"/>
      <c r="FT112" s="8"/>
    </row>
    <row r="113" spans="1:176" ht="13.5">
      <c r="A113" s="3" t="s">
        <v>13</v>
      </c>
      <c r="B113" s="3" t="s">
        <v>14</v>
      </c>
      <c r="C113" s="1"/>
      <c r="D113" s="1"/>
      <c r="E113" s="1"/>
      <c r="F113" s="1"/>
      <c r="G113" s="35"/>
      <c r="H113" s="35"/>
      <c r="I113" s="35"/>
      <c r="K113" s="1"/>
      <c r="L113" s="3">
        <f>IF(G113="","",IF(G113&gt;I113,C113,E113))</f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AC113" s="1"/>
      <c r="AD113" s="11"/>
      <c r="AE113" s="1"/>
      <c r="AF113" s="1"/>
      <c r="AH113" s="1"/>
      <c r="AI113" s="1"/>
      <c r="AJ113" s="20"/>
      <c r="AK113" s="20"/>
      <c r="AL113" s="20"/>
      <c r="AM113" s="8"/>
      <c r="AN113" s="21" t="s">
        <v>165</v>
      </c>
      <c r="AO113" s="1"/>
      <c r="AQ113" s="1"/>
      <c r="AR113" s="1"/>
      <c r="AS113" s="20"/>
      <c r="AT113" s="20"/>
      <c r="AU113" s="20"/>
      <c r="AV113" s="8"/>
      <c r="AW113" s="1"/>
      <c r="AY113" s="1"/>
      <c r="AZ113" s="1"/>
      <c r="BA113" s="20"/>
      <c r="BB113" s="20"/>
      <c r="BC113" s="20"/>
      <c r="BD113" s="8"/>
      <c r="BE113" s="1"/>
      <c r="BG113" s="1"/>
      <c r="BH113" s="1"/>
      <c r="BI113" s="20"/>
      <c r="BJ113" s="20"/>
      <c r="BK113" s="20"/>
      <c r="BL113" s="8"/>
      <c r="BM113" s="1"/>
      <c r="BO113" s="1"/>
      <c r="BP113" s="1"/>
      <c r="BQ113" s="20"/>
      <c r="BR113" s="20"/>
      <c r="BS113" s="20"/>
      <c r="BT113" s="8"/>
      <c r="BU113" s="1"/>
      <c r="BW113" s="1"/>
      <c r="BX113" s="1"/>
      <c r="BY113" s="20"/>
      <c r="BZ113" s="20"/>
      <c r="CA113" s="20"/>
      <c r="CB113" s="8"/>
      <c r="CC113" s="1"/>
      <c r="CE113" s="1"/>
      <c r="CF113" s="1"/>
      <c r="CG113" s="20"/>
      <c r="CH113" s="20"/>
      <c r="CI113" s="20"/>
      <c r="CJ113" s="8"/>
      <c r="CK113" s="1"/>
      <c r="CM113" s="1"/>
      <c r="CN113" s="1"/>
      <c r="CO113" s="20"/>
      <c r="CP113" s="20"/>
      <c r="CQ113" s="20"/>
      <c r="CR113" s="8"/>
      <c r="CS113" s="1"/>
      <c r="CU113" s="1"/>
      <c r="CV113" s="1"/>
      <c r="CW113" s="20"/>
      <c r="CX113" s="20"/>
      <c r="CY113" s="20"/>
      <c r="CZ113" s="8"/>
      <c r="DA113" s="1"/>
      <c r="DC113" s="1"/>
      <c r="DD113" s="1"/>
      <c r="DE113" s="20"/>
      <c r="DF113" s="20"/>
      <c r="DG113" s="20"/>
      <c r="DH113" s="8"/>
      <c r="DI113" s="1"/>
      <c r="DK113" s="1"/>
      <c r="DL113" s="1"/>
      <c r="DM113" s="20"/>
      <c r="DN113" s="20"/>
      <c r="DO113" s="20"/>
      <c r="DP113" s="8"/>
      <c r="DQ113" s="1"/>
      <c r="DS113" s="1"/>
      <c r="DT113" s="1"/>
      <c r="DU113" s="20"/>
      <c r="DV113" s="20"/>
      <c r="DW113" s="20"/>
      <c r="DX113" s="8"/>
      <c r="DY113" s="1"/>
      <c r="EA113" s="1"/>
      <c r="EB113" s="1"/>
      <c r="EC113" s="20"/>
      <c r="ED113" s="20"/>
      <c r="EE113" s="20"/>
      <c r="EF113" s="8"/>
      <c r="EG113" s="1"/>
      <c r="EI113" s="1"/>
      <c r="EJ113" s="1"/>
      <c r="EK113" s="20"/>
      <c r="EL113" s="20"/>
      <c r="EM113" s="20"/>
      <c r="EN113" s="8"/>
      <c r="EO113" s="1"/>
      <c r="EQ113" s="1"/>
      <c r="ER113" s="1"/>
      <c r="ES113" s="20"/>
      <c r="ET113" s="20"/>
      <c r="EU113" s="20"/>
      <c r="EV113" s="8"/>
      <c r="EW113" s="1"/>
      <c r="EY113" s="1"/>
      <c r="EZ113" s="1"/>
      <c r="FA113" s="20"/>
      <c r="FB113" s="20"/>
      <c r="FC113" s="20"/>
      <c r="FD113" s="8"/>
      <c r="FE113" s="1"/>
      <c r="FG113" s="1"/>
      <c r="FH113" s="1"/>
      <c r="FI113" s="20"/>
      <c r="FJ113" s="20"/>
      <c r="FK113" s="20"/>
      <c r="FL113" s="8"/>
      <c r="FM113" s="1"/>
      <c r="FO113" s="1"/>
      <c r="FP113" s="1"/>
      <c r="FQ113" s="10"/>
      <c r="FR113" s="10"/>
      <c r="FS113" s="10"/>
      <c r="FT113" s="8"/>
    </row>
    <row r="114" spans="1:176" ht="13.5">
      <c r="A114" s="7">
        <v>37437.541666666664</v>
      </c>
      <c r="B114" s="4" t="s">
        <v>89</v>
      </c>
      <c r="C114" s="3" t="str">
        <f>L103</f>
        <v>BRD</v>
      </c>
      <c r="D114" s="3" t="s">
        <v>17</v>
      </c>
      <c r="E114" s="3" t="str">
        <f>L104</f>
        <v>Brasilien</v>
      </c>
      <c r="F114" s="1"/>
      <c r="G114" s="33">
        <v>0</v>
      </c>
      <c r="H114" s="33" t="s">
        <v>18</v>
      </c>
      <c r="I114" s="33">
        <v>2</v>
      </c>
      <c r="J114" s="11" t="s">
        <v>19</v>
      </c>
      <c r="K114" s="1"/>
      <c r="L114" s="3" t="str">
        <f>IF(G114="","",IF(G114&gt;I114,C114,E114))</f>
        <v>Brasilien</v>
      </c>
      <c r="M114" s="1" t="str">
        <f>O103</f>
        <v>F13</v>
      </c>
      <c r="N114" s="1" t="str">
        <f>O104</f>
        <v>F14</v>
      </c>
      <c r="O114" s="1"/>
      <c r="P114" s="1"/>
      <c r="Q114" s="1"/>
      <c r="R114" s="1"/>
      <c r="S114" s="1"/>
      <c r="T114" s="1"/>
      <c r="U114" s="1"/>
      <c r="V114" s="1"/>
      <c r="AC114" s="1"/>
      <c r="AD114" s="11"/>
      <c r="AE114" s="1"/>
      <c r="AF114" s="1"/>
      <c r="AG114" s="14" t="s">
        <v>117</v>
      </c>
      <c r="AH114" s="14" t="s">
        <v>37</v>
      </c>
      <c r="AI114" s="1"/>
      <c r="AJ114" s="5">
        <v>2</v>
      </c>
      <c r="AK114" s="5" t="s">
        <v>18</v>
      </c>
      <c r="AL114" s="5">
        <v>1</v>
      </c>
      <c r="AM114" s="9">
        <f>IF(AND($C114=AG114,$E114=AH114),20,IF(OR($C114=AG114,$C114=AH114,$E114=AG114,$E114=AH114),10,0))+IF(OR(AND($G114&gt;$I114,AJ114&gt;AL114),AND($G114&lt;$I114,AJ114&lt;AL114),AND($G114=$I114,AJ114=AL114)),5,0)</f>
        <v>0</v>
      </c>
      <c r="AN114" s="23" t="s">
        <v>166</v>
      </c>
      <c r="AO114" s="1"/>
      <c r="AP114" s="14" t="s">
        <v>71</v>
      </c>
      <c r="AQ114" s="14" t="str">
        <f>AP104</f>
        <v>Japan</v>
      </c>
      <c r="AR114" s="1"/>
      <c r="AS114" s="5">
        <v>1</v>
      </c>
      <c r="AT114" s="5" t="s">
        <v>18</v>
      </c>
      <c r="AU114" s="5">
        <v>0</v>
      </c>
      <c r="AV114" s="9">
        <f>IF(AND($C114=AP114,$E114=AQ114),20,IF(OR($C114=AP114,$C114=AQ114,$E114=AP114,$E114=AQ114),10,0))+IF(OR(AND($G114&gt;$I114,AS114&gt;AU114),AND($G114&lt;$I114,AS114&lt;AU114),AND($G114=$I114,AS114=AU114)),5,0)</f>
        <v>0</v>
      </c>
      <c r="AW114" s="1"/>
      <c r="AX114" s="14" t="s">
        <v>41</v>
      </c>
      <c r="AY114" s="14" t="s">
        <v>96</v>
      </c>
      <c r="AZ114" s="1"/>
      <c r="BA114" s="5">
        <v>4</v>
      </c>
      <c r="BB114" s="5" t="s">
        <v>18</v>
      </c>
      <c r="BC114" s="5">
        <v>5</v>
      </c>
      <c r="BD114" s="9">
        <f>IF(AND($C114=AX114,$E114=AY114),20,IF(OR($C114=AX114,$C114=AY114,$E114=AX114,$E114=AY114),10,0))+IF(OR(AND($G114&gt;$I114,BA114&gt;BC114),AND($G114&lt;$I114,BA114&lt;BC114),AND($G114=$I114,BA114=BC114)),5,0)</f>
        <v>5</v>
      </c>
      <c r="BE114" s="1"/>
      <c r="BF114" s="14" t="s">
        <v>110</v>
      </c>
      <c r="BG114" s="14" t="s">
        <v>96</v>
      </c>
      <c r="BH114" s="1"/>
      <c r="BI114" s="5">
        <v>2</v>
      </c>
      <c r="BJ114" s="5" t="s">
        <v>18</v>
      </c>
      <c r="BK114" s="5">
        <v>0</v>
      </c>
      <c r="BL114" s="9">
        <f>IF(AND($C114=BF114,$E114=BG114),20,IF(OR($C114=BF114,$C114=BG114,$E114=BF114,$E114=BG114),10,0))+IF(OR(AND($G114&gt;$I114,BI114&gt;BK114),AND($G114&lt;$I114,BI114&lt;BK114),AND($G114=$I114,BI114=BK114)),5,0)</f>
        <v>0</v>
      </c>
      <c r="BM114" s="1"/>
      <c r="BN114" s="14" t="str">
        <f>BN103</f>
        <v>mexico</v>
      </c>
      <c r="BO114" s="14" t="str">
        <f>BN104</f>
        <v>china</v>
      </c>
      <c r="BP114" s="1"/>
      <c r="BQ114" s="5">
        <v>3</v>
      </c>
      <c r="BR114" s="5" t="s">
        <v>18</v>
      </c>
      <c r="BS114" s="5">
        <v>1</v>
      </c>
      <c r="BT114" s="9">
        <f>IF(AND($C114=BN114,$E114=BO114),20,IF(OR($C114=BN114,$C114=BO114,$E114=BN114,$E114=BO114),10,0))+IF(OR(AND($G114&gt;$I114,BQ114&gt;BS114),AND($G114&lt;$I114,BQ114&lt;BS114),AND($G114=$I114,BQ114=BS114)),5,0)</f>
        <v>0</v>
      </c>
      <c r="BU114" s="1"/>
      <c r="BV114" s="14" t="str">
        <f>BV103</f>
        <v>südkorea</v>
      </c>
      <c r="BW114" s="14" t="str">
        <f>BW104</f>
        <v>belgien</v>
      </c>
      <c r="BX114" s="1"/>
      <c r="BY114" s="5">
        <v>7</v>
      </c>
      <c r="BZ114" s="5" t="s">
        <v>18</v>
      </c>
      <c r="CA114" s="5">
        <v>8</v>
      </c>
      <c r="CB114" s="9">
        <f>IF(AND($C114=BV114,$E114=BW114),20,IF(OR($C114=BV114,$C114=BW114,$E114=BV114,$E114=BW114),10,0))+IF(OR(AND($G114&gt;$I114,BY114&gt;CA114),AND($G114&lt;$I114,BY114&lt;CA114),AND($G114=$I114,BY114=CA114)),5,0)</f>
        <v>5</v>
      </c>
      <c r="CC114" s="1"/>
      <c r="CD114" s="14" t="str">
        <f>CE103</f>
        <v>kamerun</v>
      </c>
      <c r="CE114" s="14" t="str">
        <f>CD104</f>
        <v>japan</v>
      </c>
      <c r="CF114" s="1"/>
      <c r="CG114" s="5">
        <v>2</v>
      </c>
      <c r="CH114" s="5" t="s">
        <v>18</v>
      </c>
      <c r="CI114" s="5">
        <v>1</v>
      </c>
      <c r="CJ114" s="9">
        <f>IF(AND($C114=CD114,$E114=CE114),20,IF(OR($C114=CD114,$C114=CE114,$E114=CD114,$E114=CE114),10,0))+IF(OR(AND($G114&gt;$I114,CG114&gt;CI114),AND($G114&lt;$I114,CG114&lt;CI114),AND($G114=$I114,CG114=CI114)),5,0)</f>
        <v>0</v>
      </c>
      <c r="CK114" s="1"/>
      <c r="CL114" s="14" t="str">
        <f>CL103</f>
        <v>italien</v>
      </c>
      <c r="CM114" s="14" t="str">
        <f>CM104</f>
        <v>frankreich</v>
      </c>
      <c r="CN114" s="1"/>
      <c r="CO114" s="5">
        <v>5</v>
      </c>
      <c r="CP114" s="5" t="s">
        <v>18</v>
      </c>
      <c r="CQ114" s="5">
        <v>1</v>
      </c>
      <c r="CR114" s="9">
        <f>IF(AND($C114=CL114,$E114=CM114),20,IF(OR($C114=CL114,$C114=CM114,$E114=CL114,$E114=CM114),10,0))+IF(OR(AND($G114&gt;$I114,CO114&gt;CQ114),AND($G114&lt;$I114,CO114&lt;CQ114),AND($G114=$I114,CO114=CQ114)),5,0)</f>
        <v>0</v>
      </c>
      <c r="CS114" s="1"/>
      <c r="CT114" s="14" t="str">
        <f>CT103</f>
        <v>italien</v>
      </c>
      <c r="CU114" s="14" t="str">
        <f>CU104</f>
        <v>türkei</v>
      </c>
      <c r="CV114" s="1"/>
      <c r="CW114" s="5">
        <v>0</v>
      </c>
      <c r="CX114" s="5" t="s">
        <v>18</v>
      </c>
      <c r="CY114" s="5">
        <v>3</v>
      </c>
      <c r="CZ114" s="9">
        <f>IF(AND($C114=CT114,$E114=CU114),20,IF(OR($C114=CT114,$C114=CU114,$E114=CT114,$E114=CU114),10,0))+IF(OR(AND($G114&gt;$I114,CW114&gt;CY114),AND($G114&lt;$I114,CW114&lt;CY114),AND($G114=$I114,CW114=CY114)),5,0)</f>
        <v>5</v>
      </c>
      <c r="DA114" s="1"/>
      <c r="DB114" s="14" t="s">
        <v>117</v>
      </c>
      <c r="DC114" s="14" t="str">
        <f>DB104</f>
        <v>brasilien</v>
      </c>
      <c r="DD114" s="1"/>
      <c r="DE114" s="5">
        <v>1</v>
      </c>
      <c r="DF114" s="5" t="s">
        <v>18</v>
      </c>
      <c r="DG114" s="5">
        <v>3</v>
      </c>
      <c r="DH114" s="9">
        <f>IF(AND($C114=DB114,$E114=DC114),20,IF(OR($C114=DB114,$C114=DC114,$E114=DB114,$E114=DC114),10,0))+IF(OR(AND($G114&gt;$I114,DE114&gt;DG114),AND($G114&lt;$I114,DE114&lt;DG114),AND($G114=$I114,DE114=DG114)),5,0)</f>
        <v>15</v>
      </c>
      <c r="DI114" s="1"/>
      <c r="DJ114" s="14" t="str">
        <f>DK103</f>
        <v>italien</v>
      </c>
      <c r="DK114" s="14" t="str">
        <f>DJ104</f>
        <v>frankreich</v>
      </c>
      <c r="DL114" s="1"/>
      <c r="DM114" s="5">
        <v>0</v>
      </c>
      <c r="DN114" s="5" t="s">
        <v>18</v>
      </c>
      <c r="DO114" s="5">
        <v>2</v>
      </c>
      <c r="DP114" s="9">
        <f>IF(AND($C114=DJ114,$E114=DK114),20,IF(OR($C114=DJ114,$C114=DK114,$E114=DJ114,$E114=DK114),10,0))+IF(OR(AND($G114&gt;$I114,DM114&gt;DO114),AND($G114&lt;$I114,DM114&lt;DO114),AND($G114=$I114,DM114=DO114)),5,0)</f>
        <v>5</v>
      </c>
      <c r="DQ114" s="1"/>
      <c r="DR114" s="14" t="str">
        <f>DS103</f>
        <v>spanien</v>
      </c>
      <c r="DS114" s="14" t="str">
        <f>DS104</f>
        <v>frankreich</v>
      </c>
      <c r="DT114" s="1"/>
      <c r="DU114" s="5">
        <v>8</v>
      </c>
      <c r="DV114" s="5" t="s">
        <v>18</v>
      </c>
      <c r="DW114" s="5">
        <v>7</v>
      </c>
      <c r="DX114" s="9">
        <f>IF(AND($C114=DR114,$E114=DS114),20,IF(OR($C114=DR114,$C114=DS114,$E114=DR114,$E114=DS114),10,0))+IF(OR(AND($G114&gt;$I114,DU114&gt;DW114),AND($G114&lt;$I114,DU114&lt;DW114),AND($G114=$I114,DU114=DW114)),5,0)</f>
        <v>0</v>
      </c>
      <c r="DY114" s="1"/>
      <c r="DZ114" s="14" t="str">
        <f>EA103</f>
        <v>slowenien</v>
      </c>
      <c r="EA114" s="14" t="str">
        <f>EA104</f>
        <v>belgien</v>
      </c>
      <c r="EB114" s="1"/>
      <c r="EC114" s="5">
        <v>4</v>
      </c>
      <c r="ED114" s="5" t="s">
        <v>18</v>
      </c>
      <c r="EE114" s="5">
        <v>9</v>
      </c>
      <c r="EF114" s="9">
        <f>IF(AND($C114=DZ114,$E114=EA114),20,IF(OR($C114=DZ114,$C114=EA114,$E114=DZ114,$E114=EA114),10,0))+IF(OR(AND($G114&gt;$I114,EC114&gt;EE114),AND($G114&lt;$I114,EC114&lt;EE114),AND($G114=$I114,EC114=EE114)),5,0)</f>
        <v>5</v>
      </c>
      <c r="EG114" s="1"/>
      <c r="EH114" s="14" t="s">
        <v>75</v>
      </c>
      <c r="EI114" s="14" t="s">
        <v>105</v>
      </c>
      <c r="EJ114" s="1"/>
      <c r="EK114" s="5">
        <v>0</v>
      </c>
      <c r="EL114" s="5" t="s">
        <v>18</v>
      </c>
      <c r="EM114" s="5">
        <v>2</v>
      </c>
      <c r="EN114" s="9">
        <f>IF(AND($C114=EH114,$E114=EI114),20,IF(OR($C114=EH114,$C114=EI114,$E114=EH114,$E114=EI114),10,0))+IF(OR(AND($G114&gt;$I114,EK114&gt;EM114),AND($G114&lt;$I114,EK114&lt;EM114),AND($G114=$I114,EK114=EM114)),5,0)</f>
        <v>5</v>
      </c>
      <c r="EO114" s="1"/>
      <c r="EP114" s="14" t="s">
        <v>117</v>
      </c>
      <c r="EQ114" s="14" t="s">
        <v>105</v>
      </c>
      <c r="ER114" s="1"/>
      <c r="ES114" s="5">
        <v>1</v>
      </c>
      <c r="ET114" s="5" t="s">
        <v>18</v>
      </c>
      <c r="EU114" s="5">
        <v>2</v>
      </c>
      <c r="EV114" s="9">
        <f>IF(AND($C114=EP114,$E114=EQ114),20,IF(OR($C114=EP114,$C114=EQ114,$E114=EP114,$E114=EQ114),10,0))+IF(OR(AND($G114&gt;$I114,ES114&gt;EU114),AND($G114&lt;$I114,ES114&lt;EU114),AND($G114=$I114,ES114=EU114)),5,0)</f>
        <v>5</v>
      </c>
      <c r="EW114" s="1"/>
      <c r="EX114" s="14" t="str">
        <f>EX103</f>
        <v>BRD</v>
      </c>
      <c r="EY114" s="14" t="str">
        <f>EX104</f>
        <v>Dänemark</v>
      </c>
      <c r="EZ114" s="1"/>
      <c r="FA114" s="5">
        <f ca="1">IF($A$117="",0,INT(RAND()*10))</f>
        <v>9</v>
      </c>
      <c r="FB114" s="5" t="s">
        <v>18</v>
      </c>
      <c r="FC114" s="5">
        <f ca="1">IF($A$117="",0,INT(RAND()*10))</f>
        <v>5</v>
      </c>
      <c r="FD114" s="9">
        <f>IF(AND($C114=EX114,$E114=EY114),20,IF(OR($C114=EX114,$C114=EY114,$E114=EX114,$E114=EY114),10,0))+IF(OR(AND($G114&gt;$I114,FA114&gt;FC114),AND($G114&lt;$I114,FA114&lt;FC114),AND($G114=$I114,FA114=FC114)),5,0)</f>
        <v>10</v>
      </c>
      <c r="FE114" s="1"/>
      <c r="FF114" s="14" t="str">
        <f>FF103</f>
        <v>BRD</v>
      </c>
      <c r="FG114" s="14" t="str">
        <f>FF104</f>
        <v>Dänemark</v>
      </c>
      <c r="FH114" s="1"/>
      <c r="FI114" s="5">
        <f ca="1">IF($A$117="",0,INT(RAND()*10))</f>
        <v>2</v>
      </c>
      <c r="FJ114" s="5" t="s">
        <v>18</v>
      </c>
      <c r="FK114" s="5">
        <f ca="1">IF($A$117="",0,INT(RAND()*10))</f>
        <v>3</v>
      </c>
      <c r="FL114" s="9">
        <f>IF(AND($C114=FF114,$E114=FG114),20,IF(OR($C114=FF114,$C114=FG114,$E114=FF114,$E114=FG114),10,0))+IF(OR(AND($G114&gt;$I114,FI114&gt;FK114),AND($G114&lt;$I114,FI114&lt;FK114),AND($G114=$I114,FI114=FK114)),5,0)</f>
        <v>15</v>
      </c>
      <c r="FM114" s="1"/>
      <c r="FN114" s="15" t="str">
        <f>C114</f>
        <v>BRD</v>
      </c>
      <c r="FO114" s="15" t="str">
        <f>E114</f>
        <v>Brasilien</v>
      </c>
      <c r="FP114" s="1"/>
      <c r="FQ114" s="5">
        <f t="shared" si="406"/>
        <v>0</v>
      </c>
      <c r="FR114" s="5" t="s">
        <v>18</v>
      </c>
      <c r="FS114" s="5">
        <f t="shared" si="407"/>
        <v>2</v>
      </c>
      <c r="FT114" s="9">
        <f>IF(AND($C114=FN114,$E114=FO114),20,IF(OR($C114=FN114,$C114=FO114,$E114=FN114,$E114=FO114),10,0))+IF(OR(AND($G114&gt;$I114,FQ114&gt;FS114),AND($G114&lt;$I114,FQ114&lt;FS114),AND($G114=$I114,FQ114=FS114)),5,0)</f>
        <v>25</v>
      </c>
    </row>
    <row r="115" spans="2:40" ht="13.5">
      <c r="B115" s="3"/>
      <c r="C115" s="3"/>
      <c r="D115" s="3"/>
      <c r="E115" s="3"/>
      <c r="AC115" s="3"/>
      <c r="AN115" s="23" t="s">
        <v>167</v>
      </c>
    </row>
    <row r="116" spans="2:40" ht="14.25" thickBot="1">
      <c r="B116" s="3"/>
      <c r="C116" s="3"/>
      <c r="D116" s="3"/>
      <c r="E116" s="3"/>
      <c r="AC116" s="3"/>
      <c r="AN116" s="26" t="s">
        <v>168</v>
      </c>
    </row>
    <row r="117" spans="1:176" ht="15" thickBot="1" thickTop="1">
      <c r="A117" s="16" t="s">
        <v>169</v>
      </c>
      <c r="B117" s="17">
        <f ca="1">IF($A$117="",0,INT(RAND()*10))</f>
        <v>4</v>
      </c>
      <c r="C117" s="36" t="s">
        <v>19</v>
      </c>
      <c r="D117" s="3"/>
      <c r="E117" s="3"/>
      <c r="J117" s="11" t="s">
        <v>19</v>
      </c>
      <c r="AC117" s="3"/>
      <c r="AD117" s="2"/>
      <c r="AH117" s="13" t="s">
        <v>117</v>
      </c>
      <c r="AM117" s="1">
        <f>IF(AH117=$L114,15,0)</f>
        <v>0</v>
      </c>
      <c r="AN117" s="23" t="s">
        <v>170</v>
      </c>
      <c r="AP117" s="19" t="s">
        <v>171</v>
      </c>
      <c r="AQ117" s="13" t="s">
        <v>71</v>
      </c>
      <c r="AS117" s="2"/>
      <c r="AT117" s="2"/>
      <c r="AU117" s="2"/>
      <c r="AV117" s="1">
        <f>IF(AQ117=$L114,15,0)</f>
        <v>0</v>
      </c>
      <c r="AY117" s="13" t="s">
        <v>96</v>
      </c>
      <c r="BD117" s="1">
        <f>IF(AY117=$L114,15,0)</f>
        <v>0</v>
      </c>
      <c r="BF117" s="19" t="s">
        <v>171</v>
      </c>
      <c r="BG117" s="13" t="s">
        <v>110</v>
      </c>
      <c r="BL117" s="1">
        <f>IF(BG117=$L114,15,0)</f>
        <v>0</v>
      </c>
      <c r="BN117" s="19" t="s">
        <v>171</v>
      </c>
      <c r="BO117" s="13" t="str">
        <f>BN114</f>
        <v>mexico</v>
      </c>
      <c r="BQ117" s="2"/>
      <c r="BR117" s="2"/>
      <c r="BS117" s="2"/>
      <c r="BT117" s="1">
        <f>IF(BO117=$L114,15,0)</f>
        <v>0</v>
      </c>
      <c r="BV117" s="19" t="s">
        <v>171</v>
      </c>
      <c r="BW117" s="13" t="str">
        <f>BW114</f>
        <v>belgien</v>
      </c>
      <c r="BY117" s="2"/>
      <c r="BZ117" s="2"/>
      <c r="CA117" s="2"/>
      <c r="CB117" s="1">
        <f>IF(BW117=$L114,15,0)</f>
        <v>0</v>
      </c>
      <c r="CD117" s="19" t="s">
        <v>171</v>
      </c>
      <c r="CE117" s="13" t="str">
        <f>CD114</f>
        <v>kamerun</v>
      </c>
      <c r="CG117" s="2"/>
      <c r="CH117" s="2"/>
      <c r="CI117" s="2"/>
      <c r="CJ117" s="1">
        <f>IF(CE117=$L114,15,0)</f>
        <v>0</v>
      </c>
      <c r="CL117" s="19" t="s">
        <v>171</v>
      </c>
      <c r="CM117" s="13" t="str">
        <f>CL114</f>
        <v>italien</v>
      </c>
      <c r="CO117" s="2"/>
      <c r="CP117" s="2"/>
      <c r="CQ117" s="2"/>
      <c r="CR117" s="1">
        <f>IF(CM117=$L114,15,0)</f>
        <v>0</v>
      </c>
      <c r="CT117" s="19" t="s">
        <v>171</v>
      </c>
      <c r="CU117" s="13" t="s">
        <v>65</v>
      </c>
      <c r="CW117" s="2"/>
      <c r="CX117" s="2"/>
      <c r="CY117" s="2"/>
      <c r="CZ117" s="1">
        <f>IF(CU117=$L114,15,0)</f>
        <v>0</v>
      </c>
      <c r="DB117" s="19" t="s">
        <v>171</v>
      </c>
      <c r="DC117" s="13" t="s">
        <v>63</v>
      </c>
      <c r="DE117" s="2"/>
      <c r="DF117" s="2"/>
      <c r="DG117" s="2"/>
      <c r="DH117" s="1">
        <f>IF(DC117=$L114,15,0)</f>
        <v>15</v>
      </c>
      <c r="DJ117" s="19" t="s">
        <v>171</v>
      </c>
      <c r="DK117" s="13" t="s">
        <v>37</v>
      </c>
      <c r="DM117" s="2"/>
      <c r="DN117" s="2"/>
      <c r="DO117" s="2"/>
      <c r="DP117" s="1">
        <f>IF(DK117=$L114,15,0)</f>
        <v>0</v>
      </c>
      <c r="DR117" s="19" t="s">
        <v>171</v>
      </c>
      <c r="DS117" s="13" t="str">
        <f>DR114</f>
        <v>spanien</v>
      </c>
      <c r="DU117" s="2"/>
      <c r="DV117" s="2"/>
      <c r="DW117" s="2"/>
      <c r="DX117" s="1">
        <f>IF(DS117=$L114,15,0)</f>
        <v>0</v>
      </c>
      <c r="DZ117" s="19" t="s">
        <v>171</v>
      </c>
      <c r="EA117" s="13" t="str">
        <f>EA114</f>
        <v>belgien</v>
      </c>
      <c r="EC117" s="2"/>
      <c r="ED117" s="2"/>
      <c r="EE117" s="2"/>
      <c r="EF117" s="1">
        <f>IF(EA117=$L114,15,0)</f>
        <v>0</v>
      </c>
      <c r="EH117" s="19" t="s">
        <v>171</v>
      </c>
      <c r="EI117" s="13" t="s">
        <v>105</v>
      </c>
      <c r="EK117" s="2"/>
      <c r="EL117" s="2"/>
      <c r="EM117" s="2"/>
      <c r="EN117" s="1">
        <f>IF(EI117=$L114,15,0)</f>
        <v>0</v>
      </c>
      <c r="EP117" s="19" t="s">
        <v>171</v>
      </c>
      <c r="EQ117" s="13" t="s">
        <v>105</v>
      </c>
      <c r="ES117" s="2"/>
      <c r="ET117" s="2"/>
      <c r="EU117" s="2"/>
      <c r="EV117" s="1">
        <f>IF(EQ117=$L114,15,0)</f>
        <v>0</v>
      </c>
      <c r="EX117" s="19" t="s">
        <v>171</v>
      </c>
      <c r="EY117" s="13" t="str">
        <f>EX114</f>
        <v>BRD</v>
      </c>
      <c r="FA117" s="2"/>
      <c r="FB117" s="2"/>
      <c r="FC117" s="2"/>
      <c r="FD117" s="1">
        <f>IF(EY117=$L114,15,0)</f>
        <v>0</v>
      </c>
      <c r="FF117" s="19" t="s">
        <v>171</v>
      </c>
      <c r="FG117" s="13" t="str">
        <f>FF114</f>
        <v>BRD</v>
      </c>
      <c r="FI117" s="2"/>
      <c r="FJ117" s="2"/>
      <c r="FK117" s="2"/>
      <c r="FL117" s="1">
        <f>IF(FG117=$L114,15,0)</f>
        <v>0</v>
      </c>
      <c r="FN117" s="19" t="s">
        <v>171</v>
      </c>
      <c r="FO117" s="13" t="str">
        <f>L114</f>
        <v>Brasilien</v>
      </c>
      <c r="FQ117" s="2"/>
      <c r="FR117" s="2"/>
      <c r="FS117" s="2"/>
      <c r="FT117" s="1">
        <f>IF(FO117=$L114,15,0)</f>
        <v>15</v>
      </c>
    </row>
    <row r="118" spans="1:175" ht="14.25" thickTop="1">
      <c r="A118" s="2" t="s">
        <v>172</v>
      </c>
      <c r="B118" s="3" t="s">
        <v>173</v>
      </c>
      <c r="C118" s="3" t="s">
        <v>3</v>
      </c>
      <c r="D118" s="3"/>
      <c r="E118" s="3"/>
      <c r="AC118" s="3"/>
      <c r="AD118" s="2"/>
      <c r="AN118" s="23"/>
      <c r="AS118" s="2"/>
      <c r="AT118" s="2"/>
      <c r="AU118" s="2"/>
      <c r="BA118" s="2"/>
      <c r="BB118" s="2"/>
      <c r="BC118" s="2"/>
      <c r="BQ118" s="2"/>
      <c r="BR118" s="2"/>
      <c r="BS118" s="2"/>
      <c r="BY118" s="2"/>
      <c r="BZ118" s="2"/>
      <c r="CA118" s="2"/>
      <c r="CG118" s="2"/>
      <c r="CH118" s="2"/>
      <c r="CI118" s="2"/>
      <c r="CO118" s="2"/>
      <c r="CP118" s="2"/>
      <c r="CQ118" s="2"/>
      <c r="CW118" s="2"/>
      <c r="CX118" s="2"/>
      <c r="CY118" s="2"/>
      <c r="DE118" s="2"/>
      <c r="DF118" s="2"/>
      <c r="DG118" s="2"/>
      <c r="DM118" s="2"/>
      <c r="DN118" s="2"/>
      <c r="DO118" s="2"/>
      <c r="DU118" s="2"/>
      <c r="DV118" s="2"/>
      <c r="DW118" s="2"/>
      <c r="EC118" s="2"/>
      <c r="ED118" s="2"/>
      <c r="EE118" s="2"/>
      <c r="EK118" s="2"/>
      <c r="EL118" s="2"/>
      <c r="EM118" s="2"/>
      <c r="ES118" s="2"/>
      <c r="ET118" s="2"/>
      <c r="EU118" s="2"/>
      <c r="FA118" s="2"/>
      <c r="FB118" s="2"/>
      <c r="FC118" s="2"/>
      <c r="FI118" s="2"/>
      <c r="FJ118" s="2"/>
      <c r="FK118" s="2"/>
      <c r="FQ118" s="2"/>
      <c r="FR118" s="2"/>
      <c r="FS118" s="2"/>
    </row>
    <row r="119" spans="1:176" s="1" customFormat="1" ht="14.25" thickBot="1">
      <c r="A119" s="1" t="s">
        <v>2</v>
      </c>
      <c r="C119" s="1" t="s">
        <v>2</v>
      </c>
      <c r="G119" s="32"/>
      <c r="H119" s="32"/>
      <c r="I119" s="32"/>
      <c r="J119" s="11"/>
      <c r="AJ119" s="2"/>
      <c r="AK119" s="2"/>
      <c r="AL119" s="2"/>
      <c r="AM119" s="27">
        <f>SUMIF($J1:$J117,$C$117,AM1:AM117)</f>
        <v>84</v>
      </c>
      <c r="AN119" s="28" t="s">
        <v>174</v>
      </c>
      <c r="AV119" s="27">
        <f>SUMIF($J1:$J117,$C$117,AV1:AV117)</f>
        <v>91</v>
      </c>
      <c r="BD119" s="27">
        <f>SUMIF($J1:$J117,$C$117,BD1:BD117)</f>
        <v>102</v>
      </c>
      <c r="BL119" s="27">
        <f>SUMIF($J1:$J117,$C$117,BL1:BL117)</f>
        <v>81</v>
      </c>
      <c r="BT119" s="27">
        <f>SUMIF($J1:$J117,$C$117,BT1:BT117)</f>
        <v>65</v>
      </c>
      <c r="CB119" s="27">
        <f>SUMIF($J1:$J117,$C$117,CB1:CB117)</f>
        <v>75</v>
      </c>
      <c r="CJ119" s="27">
        <f>SUMIF($J1:$J117,$C$117,CJ1:CJ117)</f>
        <v>50</v>
      </c>
      <c r="CR119" s="27">
        <f>SUMIF($J1:$J117,$C$117,CR1:CR117)</f>
        <v>63</v>
      </c>
      <c r="CZ119" s="27">
        <f>SUMIF($J1:$J117,$C$117,CZ1:CZ117)</f>
        <v>80</v>
      </c>
      <c r="DH119" s="27">
        <f>SUMIF($J1:$J117,$C$117,DH1:DH117)</f>
        <v>119</v>
      </c>
      <c r="DP119" s="27">
        <f>SUMIF($J1:$J117,$C$117,DP1:DP117)</f>
        <v>83</v>
      </c>
      <c r="DX119" s="27">
        <f>SUMIF($J1:$J117,$C$117,DX1:DX117)</f>
        <v>58</v>
      </c>
      <c r="EF119" s="27">
        <f>SUMIF($J1:$J117,$C$117,EF1:EF117)</f>
        <v>59</v>
      </c>
      <c r="EN119" s="27">
        <f>SUMIF($J1:$J117,$C$117,EN1:EN117)</f>
        <v>84</v>
      </c>
      <c r="EV119" s="27">
        <f>SUMIF($J1:$J117,$C$117,EV1:EV117)</f>
        <v>82</v>
      </c>
      <c r="FD119" s="27">
        <f>SUMIF($J1:$J117,$C$117,FD1:FD117)</f>
        <v>120</v>
      </c>
      <c r="FL119" s="27">
        <f>SUMIF($J1:$J117,$C$117,FL1:FL117)</f>
        <v>119</v>
      </c>
      <c r="FT119" s="27">
        <f>SUMIF($J1:$J117,$C$117,FT1:FT117)</f>
        <v>300</v>
      </c>
    </row>
    <row r="120" spans="36:175" ht="14.25" thickTop="1">
      <c r="AJ120" s="2"/>
      <c r="AK120" s="2"/>
      <c r="AL120" s="2"/>
      <c r="AS120" s="2"/>
      <c r="AT120" s="2"/>
      <c r="AU120" s="2"/>
      <c r="BA120" s="2"/>
      <c r="BB120" s="2"/>
      <c r="BC120" s="2"/>
      <c r="BI120" s="2"/>
      <c r="BJ120" s="2"/>
      <c r="BK120" s="2"/>
      <c r="BQ120" s="2"/>
      <c r="BR120" s="2"/>
      <c r="BS120" s="2"/>
      <c r="BY120" s="2"/>
      <c r="BZ120" s="2"/>
      <c r="CA120" s="2"/>
      <c r="CG120" s="2"/>
      <c r="CH120" s="2"/>
      <c r="CI120" s="2"/>
      <c r="CO120" s="2"/>
      <c r="CP120" s="2"/>
      <c r="CQ120" s="2"/>
      <c r="CW120" s="2"/>
      <c r="CX120" s="2"/>
      <c r="CY120" s="2"/>
      <c r="DE120" s="2"/>
      <c r="DF120" s="2"/>
      <c r="DG120" s="2"/>
      <c r="DM120" s="2"/>
      <c r="DN120" s="2"/>
      <c r="DO120" s="2"/>
      <c r="DU120" s="2"/>
      <c r="DV120" s="2"/>
      <c r="DW120" s="2"/>
      <c r="EC120" s="2"/>
      <c r="ED120" s="2"/>
      <c r="EE120" s="2"/>
      <c r="EK120" s="2"/>
      <c r="EL120" s="2"/>
      <c r="EM120" s="2"/>
      <c r="ES120" s="2"/>
      <c r="ET120" s="2"/>
      <c r="EU120" s="2"/>
      <c r="FA120" s="2"/>
      <c r="FB120" s="2"/>
      <c r="FC120" s="2"/>
      <c r="FI120" s="2"/>
      <c r="FJ120" s="2"/>
      <c r="FK120" s="2"/>
      <c r="FQ120" s="2"/>
      <c r="FR120" s="2"/>
      <c r="FS120" s="2"/>
    </row>
    <row r="121" spans="1:3" ht="13.5">
      <c r="A121" s="19" t="s">
        <v>175</v>
      </c>
      <c r="B121" s="19" t="s">
        <v>176</v>
      </c>
      <c r="C121" s="19" t="s">
        <v>177</v>
      </c>
    </row>
    <row r="122" spans="1:175" ht="13.5">
      <c r="A122" s="1">
        <f>IF(LARGE($C$122:$C$136,1)=$C122,1,IF(LARGE($C$122:$C$136,2)=$C122,2,IF(LARGE($C$122:$C$136,3)=$C122,3,IF(LARGE($C$122:$C$136,4)=$C122,4,IF(LARGE($C$122:$C$136,5)=$C122,5,IF(LARGE($C$122:$C$136,6)=$C122,6,IF(LARGE($C$122:$C$136,7)=$C122,7,"")))))))</f>
        <v>4</v>
      </c>
      <c r="B122" s="18" t="s">
        <v>178</v>
      </c>
      <c r="C122" s="2">
        <f>AM119</f>
        <v>84</v>
      </c>
      <c r="AS122" s="2"/>
      <c r="AT122" s="2"/>
      <c r="AU122" s="2"/>
      <c r="BA122" s="2"/>
      <c r="BB122" s="2"/>
      <c r="BC122" s="2"/>
      <c r="BQ122" s="2"/>
      <c r="BR122" s="2"/>
      <c r="BS122" s="2"/>
      <c r="BY122" s="2"/>
      <c r="BZ122" s="2"/>
      <c r="CA122" s="2"/>
      <c r="CG122" s="2"/>
      <c r="CH122" s="2"/>
      <c r="CI122" s="2"/>
      <c r="CO122" s="2"/>
      <c r="CP122" s="2"/>
      <c r="CQ122" s="2"/>
      <c r="CW122" s="2"/>
      <c r="CX122" s="2"/>
      <c r="CY122" s="2"/>
      <c r="DE122" s="2"/>
      <c r="DF122" s="2"/>
      <c r="DG122" s="2"/>
      <c r="DM122" s="2"/>
      <c r="DN122" s="2"/>
      <c r="DO122" s="2"/>
      <c r="DU122" s="2"/>
      <c r="DV122" s="2"/>
      <c r="DW122" s="2"/>
      <c r="EC122" s="2"/>
      <c r="ED122" s="2"/>
      <c r="EE122" s="2"/>
      <c r="EK122" s="2"/>
      <c r="EL122" s="2"/>
      <c r="EM122" s="2"/>
      <c r="ES122" s="2"/>
      <c r="ET122" s="2"/>
      <c r="EU122" s="2"/>
      <c r="FA122" s="2"/>
      <c r="FB122" s="2"/>
      <c r="FC122" s="2"/>
      <c r="FI122" s="2"/>
      <c r="FJ122" s="2"/>
      <c r="FK122" s="2"/>
      <c r="FQ122" s="2"/>
      <c r="FR122" s="2"/>
      <c r="FS122" s="2"/>
    </row>
    <row r="123" spans="1:3" ht="13.5">
      <c r="A123" s="1">
        <f aca="true" t="shared" si="488" ref="A123:A136">IF(LARGE($C$122:$C$136,1)=$C123,1,IF(LARGE($C$122:$C$136,2)=$C123,2,IF(LARGE($C$122:$C$136,3)=$C123,3,IF(LARGE($C$122:$C$136,4)=$C123,4,IF(LARGE($C$122:$C$136,5)=$C123,5,IF(LARGE($C$122:$C$136,6)=$C123,6,IF(LARGE($C$122:$C$136,7)=$C123,7,"")))))))</f>
        <v>3</v>
      </c>
      <c r="B123" s="37" t="s">
        <v>179</v>
      </c>
      <c r="C123" s="2">
        <f>AV119</f>
        <v>91</v>
      </c>
    </row>
    <row r="124" spans="1:63" ht="13.5">
      <c r="A124" s="1">
        <f t="shared" si="488"/>
        <v>2</v>
      </c>
      <c r="B124" s="3" t="s">
        <v>180</v>
      </c>
      <c r="C124" s="2">
        <f>BD119</f>
        <v>102</v>
      </c>
      <c r="AJ124" s="2"/>
      <c r="AK124" s="2"/>
      <c r="AL124" s="2"/>
      <c r="BI124" s="2"/>
      <c r="BJ124" s="2"/>
      <c r="BK124" s="2"/>
    </row>
    <row r="125" spans="1:3" ht="13.5">
      <c r="A125" s="1">
        <f t="shared" si="488"/>
      </c>
      <c r="B125" s="18" t="s">
        <v>181</v>
      </c>
      <c r="C125" s="2">
        <f>BL119</f>
        <v>81</v>
      </c>
    </row>
    <row r="126" spans="1:3" ht="13.5">
      <c r="A126" s="1">
        <f t="shared" si="488"/>
      </c>
      <c r="B126" s="18" t="s">
        <v>182</v>
      </c>
      <c r="C126" s="2">
        <f>BT119</f>
        <v>65</v>
      </c>
    </row>
    <row r="127" spans="1:3" ht="13.5">
      <c r="A127" s="1">
        <f t="shared" si="488"/>
      </c>
      <c r="B127" s="18" t="s">
        <v>183</v>
      </c>
      <c r="C127" s="2">
        <f>CB119</f>
        <v>75</v>
      </c>
    </row>
    <row r="128" spans="1:3" ht="13.5">
      <c r="A128" s="1">
        <f t="shared" si="488"/>
      </c>
      <c r="B128" s="18" t="s">
        <v>184</v>
      </c>
      <c r="C128" s="2">
        <f>CJ119</f>
        <v>50</v>
      </c>
    </row>
    <row r="129" spans="1:3" ht="13.5">
      <c r="A129" s="1">
        <f t="shared" si="488"/>
      </c>
      <c r="B129" s="18" t="s">
        <v>185</v>
      </c>
      <c r="C129" s="2">
        <f>CR119</f>
        <v>63</v>
      </c>
    </row>
    <row r="130" spans="1:3" ht="13.5">
      <c r="A130" s="1">
        <f t="shared" si="488"/>
      </c>
      <c r="B130" s="18" t="s">
        <v>186</v>
      </c>
      <c r="C130" s="2">
        <f>CZ119</f>
        <v>80</v>
      </c>
    </row>
    <row r="131" spans="1:3" ht="13.5">
      <c r="A131" s="1">
        <f t="shared" si="488"/>
        <v>1</v>
      </c>
      <c r="B131" s="18" t="s">
        <v>187</v>
      </c>
      <c r="C131" s="2">
        <f>DH119</f>
        <v>119</v>
      </c>
    </row>
    <row r="132" spans="1:3" ht="13.5">
      <c r="A132" s="1">
        <f t="shared" si="488"/>
        <v>6</v>
      </c>
      <c r="B132" s="18" t="s">
        <v>188</v>
      </c>
      <c r="C132" s="2">
        <f>DP119</f>
        <v>83</v>
      </c>
    </row>
    <row r="133" spans="1:3" ht="13.5">
      <c r="A133" s="1">
        <f t="shared" si="488"/>
      </c>
      <c r="B133" s="18" t="s">
        <v>189</v>
      </c>
      <c r="C133" s="2">
        <f>DX119</f>
        <v>58</v>
      </c>
    </row>
    <row r="134" spans="1:3" ht="13.5">
      <c r="A134" s="1">
        <f t="shared" si="488"/>
      </c>
      <c r="B134" s="18" t="s">
        <v>190</v>
      </c>
      <c r="C134" s="2">
        <f>EF119</f>
        <v>59</v>
      </c>
    </row>
    <row r="135" spans="1:3" ht="13.5">
      <c r="A135" s="1">
        <f t="shared" si="488"/>
        <v>4</v>
      </c>
      <c r="B135" s="3" t="s">
        <v>191</v>
      </c>
      <c r="C135" s="2">
        <f>EN119</f>
        <v>84</v>
      </c>
    </row>
    <row r="136" spans="1:3" ht="13.5">
      <c r="A136" s="1">
        <f t="shared" si="488"/>
        <v>7</v>
      </c>
      <c r="B136" s="18" t="s">
        <v>192</v>
      </c>
      <c r="C136" s="2">
        <f>EV119</f>
        <v>82</v>
      </c>
    </row>
    <row r="137" spans="1:3" ht="13.5">
      <c r="A137" s="1"/>
      <c r="B137" s="18" t="s">
        <v>193</v>
      </c>
      <c r="C137" s="2">
        <f>FD119</f>
        <v>120</v>
      </c>
    </row>
    <row r="138" spans="1:3" ht="13.5">
      <c r="A138" s="1"/>
      <c r="B138" s="18" t="s">
        <v>194</v>
      </c>
      <c r="C138" s="2">
        <f>FL119</f>
        <v>119</v>
      </c>
    </row>
    <row r="139" spans="1:3" ht="13.5">
      <c r="A139" s="1"/>
      <c r="B139" s="18" t="s">
        <v>195</v>
      </c>
      <c r="C139" s="2">
        <f>FT119</f>
        <v>300</v>
      </c>
    </row>
  </sheetData>
  <sheetProtection sheet="1" objects="1" scenarios="1"/>
  <printOptions/>
  <pageMargins left="0.75" right="0.75" top="1" bottom="1" header="0.4921259845" footer="0.4921259845"/>
  <pageSetup fitToHeight="3" fitToWidth="8" horizontalDpi="600" verticalDpi="600" orientation="landscape" paperSize="9" scale="58" r:id="rId1"/>
  <rowBreaks count="2" manualBreakCount="2">
    <brk id="48" max="65535" man="1"/>
    <brk id="91" max="65535" man="1"/>
  </rowBreaks>
  <colBreaks count="2" manualBreakCount="2">
    <brk id="32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DDR Oberliga 1949/50</dc:title>
  <dc:subject/>
  <dc:creator>DEVK</dc:creator>
  <cp:keywords/>
  <dc:description/>
  <cp:lastModifiedBy>alfware Bernd Schubert</cp:lastModifiedBy>
  <cp:lastPrinted>2005-01-24T16:56:47Z</cp:lastPrinted>
  <dcterms:created xsi:type="dcterms:W3CDTF">2000-06-07T05:43:06Z</dcterms:created>
  <dcterms:modified xsi:type="dcterms:W3CDTF">2013-12-06T11:53:31Z</dcterms:modified>
  <cp:category/>
  <cp:version/>
  <cp:contentType/>
  <cp:contentStatus/>
</cp:coreProperties>
</file>